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1" i="1" l="1"/>
  <c r="F10" i="1"/>
  <c r="H10" i="1"/>
  <c r="J14" i="1" l="1"/>
  <c r="I14" i="1"/>
  <c r="H14" i="1"/>
  <c r="G14" i="1"/>
  <c r="F21" i="1" l="1"/>
  <c r="J16" i="1" l="1"/>
  <c r="I16" i="1"/>
  <c r="H16" i="1"/>
  <c r="G16" i="1"/>
  <c r="J13" i="1"/>
  <c r="G13" i="1"/>
  <c r="H13" i="1"/>
  <c r="I4" i="1"/>
  <c r="G5" i="1"/>
  <c r="J5" i="1"/>
  <c r="I5" i="1"/>
  <c r="H5" i="1"/>
  <c r="E10" i="1" l="1"/>
  <c r="J4" i="1" l="1"/>
  <c r="H4" i="1"/>
  <c r="G4" i="1"/>
  <c r="J8" i="1"/>
  <c r="I8" i="1"/>
  <c r="H8" i="1"/>
  <c r="G8" i="1"/>
  <c r="J7" i="1"/>
  <c r="I7" i="1"/>
  <c r="H7" i="1"/>
  <c r="G7" i="1"/>
  <c r="J10" i="1" l="1"/>
  <c r="G10" i="1"/>
  <c r="I10" i="1"/>
  <c r="J15" i="1"/>
  <c r="I15" i="1"/>
  <c r="H15" i="1"/>
  <c r="G15" i="1"/>
  <c r="I13" i="1"/>
  <c r="E21" i="1" l="1"/>
  <c r="J19" i="1" l="1"/>
  <c r="I19" i="1"/>
  <c r="H19" i="1"/>
  <c r="G19" i="1"/>
  <c r="J18" i="1"/>
  <c r="I18" i="1"/>
  <c r="I21" i="1" s="1"/>
  <c r="H18" i="1"/>
  <c r="H21" i="1" s="1"/>
  <c r="G18" i="1"/>
  <c r="G21" i="1" s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<sst xmlns="http://schemas.openxmlformats.org/spreadsheetml/2006/main" count="50" uniqueCount="41">
  <si>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</si>
  <si>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</si>
  <si>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</si>
  <si>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</si>
  <si>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</si>
  <si>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</si>
  <si>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</si>
  <si>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</si>
  <si>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</si>
  <si>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</si>
  <si>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</si>
  <si>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</si>
  <si>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</si>
  <si>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</si>
  <si>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</si>
  <si>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</si>
  <si>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</si>
  <si>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</si>
  <si>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</si>
  <si>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</si>
  <si>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</si>
  <si>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</si>
  <si>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</si>
  <si>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21/1</t>
  </si>
  <si>
    <t>18.2</t>
  </si>
  <si>
    <t>44510</t>
  </si>
  <si>
    <t>Голень или бедро птицы отварное</t>
  </si>
  <si>
    <t>Рис припущенный</t>
  </si>
  <si>
    <t>Компот из кураги и изюма</t>
  </si>
  <si>
    <t>44533</t>
  </si>
  <si>
    <t>Тефтели мясные с рисом паровые</t>
  </si>
  <si>
    <t>Капуста тушеная</t>
  </si>
  <si>
    <t>Чай ягодный</t>
  </si>
  <si>
    <t>Суп картофельный с макаронными изделиями, мясом и зеленью</t>
  </si>
  <si>
    <t>29/11</t>
  </si>
  <si>
    <t>Хлеб пшеничный витаминизированный</t>
  </si>
  <si>
    <t>Хлеб ржано-пшеничный</t>
  </si>
  <si>
    <t>гор.напиток</t>
  </si>
  <si>
    <t>МАОУ СОШ №10                                       9 день</t>
  </si>
  <si>
    <t>36,81</t>
  </si>
  <si>
    <t>Салат из огурцов и помидоров с маслом растительным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</si>
</sst>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</cellStyleXfs>
  <cellXfs count="76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8" fillId="0" borderId="5" xfId="5" applyBorder="1"/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0" fontId="8" fillId="3" borderId="9" xfId="5" applyFill="1" applyBorder="1" applyProtection="1">
      <protection locked="0"/>
    </xf>
    <xf numFmtId="1" fontId="8" fillId="3" borderId="9" xfId="5" applyNumberFormat="1" applyFill="1" applyBorder="1" applyProtection="1">
      <protection locked="0"/>
    </xf>
    <xf numFmtId="2" fontId="8" fillId="3" borderId="9" xfId="5" applyNumberFormat="1" applyFill="1" applyBorder="1" applyProtection="1">
      <protection locked="0"/>
    </xf>
    <xf numFmtId="0" fontId="8" fillId="0" borderId="4" xfId="5" applyBorder="1"/>
    <xf numFmtId="1" fontId="8" fillId="3" borderId="7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9" fillId="0" borderId="1" xfId="7" applyNumberFormat="1" applyFont="1" applyFill="1" applyBorder="1" applyAlignment="1">
      <alignment horizontal="left" vertical="center"/>
    </xf>
    <xf numFmtId="49" fontId="9" fillId="4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1" fontId="8" fillId="3" borderId="15" xfId="5" applyNumberFormat="1" applyFill="1" applyBorder="1" applyProtection="1">
      <protection locked="0"/>
    </xf>
    <xf numFmtId="1" fontId="8" fillId="3" borderId="16" xfId="5" applyNumberFormat="1" applyFill="1" applyBorder="1" applyProtection="1">
      <protection locked="0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 wrapText="1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9" fillId="0" borderId="14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0" fontId="2" fillId="0" borderId="1" xfId="5" applyFont="1" applyBorder="1"/>
    <xf numFmtId="0" fontId="2" fillId="0" borderId="5" xfId="5" applyFont="1" applyBorder="1"/>
    <xf numFmtId="2" fontId="7" fillId="0" borderId="1" xfId="7" applyNumberFormat="1" applyFont="1" applyFill="1" applyBorder="1" applyAlignment="1">
      <alignment vertical="center"/>
    </xf>
    <xf numFmtId="49" fontId="7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4" xfId="0" applyBorder="1" applyAlignment="1">
      <alignment vertical="top"/>
    </xf>
  </cellXfs>
  <cellStyles count="12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 t="s">
        <v>38</v>
      </c>
      <c r="C1" s="71"/>
      <c r="D1" s="72"/>
      <c r="E1" t="s">
        <v>16</v>
      </c>
      <c r="F1" s="9"/>
      <c r="I1" t="s">
        <v>1</v>
      </c>
      <c r="J1" s="68">
        <v>46149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6.5" thickBot="1" x14ac:dyDescent="0.3">
      <c r="A4" s="73" t="s">
        <v>10</v>
      </c>
      <c r="B4" s="64" t="s">
        <v>14</v>
      </c>
      <c r="C4" s="67" t="s">
        <v>29</v>
      </c>
      <c r="D4" s="56" t="s">
        <v>31</v>
      </c>
      <c r="E4" s="56">
        <v>150</v>
      </c>
      <c r="F4" s="60">
        <v>15.99</v>
      </c>
      <c r="G4" s="59">
        <f>104.4*E4/180</f>
        <v>87</v>
      </c>
      <c r="H4" s="58">
        <f>3.9*E4/180</f>
        <v>3.25</v>
      </c>
      <c r="I4" s="58">
        <f>3.73*E4/200</f>
        <v>2.7974999999999999</v>
      </c>
      <c r="J4" s="58">
        <f>14.28*E4/180</f>
        <v>11.9</v>
      </c>
    </row>
    <row r="5" spans="1:11" ht="15.75" x14ac:dyDescent="0.25">
      <c r="A5" s="74"/>
      <c r="B5" s="65" t="s">
        <v>20</v>
      </c>
      <c r="C5" s="67" t="s">
        <v>39</v>
      </c>
      <c r="D5" s="55" t="s">
        <v>30</v>
      </c>
      <c r="E5" s="58">
        <v>93</v>
      </c>
      <c r="F5" s="61">
        <v>89.41</v>
      </c>
      <c r="G5" s="59">
        <f>230.6*E5/100</f>
        <v>214.458</v>
      </c>
      <c r="H5" s="59">
        <f>12.9*E5/100</f>
        <v>11.997</v>
      </c>
      <c r="I5" s="59">
        <f>13.4*E5/100</f>
        <v>12.462</v>
      </c>
      <c r="J5" s="59">
        <f>14.6*E5/100</f>
        <v>13.577999999999999</v>
      </c>
    </row>
    <row r="6" spans="1:11" ht="15.75" x14ac:dyDescent="0.25">
      <c r="A6" s="74"/>
      <c r="B6" s="69" t="s">
        <v>37</v>
      </c>
      <c r="C6" s="67" t="s">
        <v>34</v>
      </c>
      <c r="D6" s="56" t="s">
        <v>32</v>
      </c>
      <c r="E6" s="56">
        <v>200</v>
      </c>
      <c r="F6" s="60">
        <v>8.73</v>
      </c>
      <c r="G6" s="59">
        <v>78</v>
      </c>
      <c r="H6" s="58">
        <v>0.3</v>
      </c>
      <c r="I6" s="58">
        <v>0.1</v>
      </c>
      <c r="J6" s="58">
        <v>18.899999999999999</v>
      </c>
    </row>
    <row r="7" spans="1:11" ht="15.75" x14ac:dyDescent="0.25">
      <c r="A7" s="74"/>
      <c r="B7" s="64" t="s">
        <v>22</v>
      </c>
      <c r="C7" s="57" t="s">
        <v>19</v>
      </c>
      <c r="D7" s="66" t="s">
        <v>35</v>
      </c>
      <c r="E7" s="58">
        <v>50</v>
      </c>
      <c r="F7" s="54">
        <v>6.4</v>
      </c>
      <c r="G7" s="58">
        <f>E7*70.14/30</f>
        <v>116.9</v>
      </c>
      <c r="H7" s="58">
        <f>E7*2.37/30</f>
        <v>3.95</v>
      </c>
      <c r="I7" s="58">
        <f>E7*0.3/30</f>
        <v>0.5</v>
      </c>
      <c r="J7" s="58">
        <f>E7*14.49/30</f>
        <v>24.15</v>
      </c>
    </row>
    <row r="8" spans="1:11" ht="15.75" x14ac:dyDescent="0.25">
      <c r="A8" s="74"/>
      <c r="B8" s="64" t="s">
        <v>21</v>
      </c>
      <c r="C8" s="57" t="s">
        <v>19</v>
      </c>
      <c r="D8" s="66" t="s">
        <v>36</v>
      </c>
      <c r="E8" s="58">
        <v>38</v>
      </c>
      <c r="F8" s="54">
        <v>4.5</v>
      </c>
      <c r="G8" s="58">
        <f>E8*68.97/30</f>
        <v>87.362000000000009</v>
      </c>
      <c r="H8" s="58">
        <f>E8*1.68/30</f>
        <v>2.1279999999999997</v>
      </c>
      <c r="I8" s="58">
        <f>E8*0.33/30</f>
        <v>0.41800000000000004</v>
      </c>
      <c r="J8" s="58">
        <f>E8*14.82/30</f>
        <v>18.771999999999998</v>
      </c>
    </row>
    <row r="9" spans="1:11" ht="16.5" thickBot="1" x14ac:dyDescent="0.3">
      <c r="A9" s="74"/>
      <c r="B9" s="21"/>
      <c r="C9" s="35"/>
      <c r="D9" s="32"/>
      <c r="E9" s="53"/>
      <c r="F9" s="54"/>
      <c r="G9" s="53"/>
      <c r="H9" s="53"/>
      <c r="I9" s="53"/>
      <c r="J9" s="53"/>
    </row>
    <row r="10" spans="1:11" ht="15.75" x14ac:dyDescent="0.25">
      <c r="A10" s="75"/>
      <c r="B10" s="12"/>
      <c r="C10" s="34"/>
      <c r="D10" s="46"/>
      <c r="E10" s="38">
        <f t="shared" ref="E10:I10" si="0">SUM(E4:E9)</f>
        <v>531</v>
      </c>
      <c r="F10" s="38">
        <f>SUM(F4:F9)+0.01</f>
        <v>125.04</v>
      </c>
      <c r="G10" s="38">
        <f t="shared" si="0"/>
        <v>583.71999999999991</v>
      </c>
      <c r="H10" s="38">
        <f>SUM(H4:H9)-0.01</f>
        <v>21.614999999999998</v>
      </c>
      <c r="I10" s="38">
        <f t="shared" si="0"/>
        <v>16.2775</v>
      </c>
      <c r="J10" s="38">
        <f>SUM(J4:J9)</f>
        <v>87.299999999999983</v>
      </c>
    </row>
    <row r="11" spans="1:11" x14ac:dyDescent="0.25">
      <c r="A11" s="1"/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7"/>
      <c r="E12" s="19"/>
      <c r="F12" s="20"/>
      <c r="G12" s="19"/>
      <c r="H12" s="30"/>
      <c r="I12" s="30"/>
      <c r="J12" s="31"/>
    </row>
    <row r="13" spans="1:11" ht="31.5" x14ac:dyDescent="0.25">
      <c r="A13" s="1" t="s">
        <v>11</v>
      </c>
      <c r="B13" s="21" t="s">
        <v>12</v>
      </c>
      <c r="C13" s="26" t="s">
        <v>23</v>
      </c>
      <c r="D13" s="62" t="s">
        <v>40</v>
      </c>
      <c r="E13" s="40">
        <v>60</v>
      </c>
      <c r="F13" s="51">
        <v>22.77</v>
      </c>
      <c r="G13" s="37">
        <f>E13*74.4/60</f>
        <v>74.400000000000006</v>
      </c>
      <c r="H13" s="43">
        <f>E13*0.72/60</f>
        <v>0.72</v>
      </c>
      <c r="I13" s="43">
        <f>E13*3.6/60</f>
        <v>3.6</v>
      </c>
      <c r="J13" s="43">
        <f>E13*9.72/60</f>
        <v>9.7200000000000006</v>
      </c>
    </row>
    <row r="14" spans="1:11" ht="31.5" x14ac:dyDescent="0.25">
      <c r="A14" s="1"/>
      <c r="B14" s="13" t="s">
        <v>13</v>
      </c>
      <c r="C14" s="25" t="s">
        <v>24</v>
      </c>
      <c r="D14" s="63" t="s">
        <v>33</v>
      </c>
      <c r="E14" s="39">
        <v>200</v>
      </c>
      <c r="F14" s="51">
        <v>17.149999999999999</v>
      </c>
      <c r="G14" s="36">
        <f>E14*154.4/200</f>
        <v>154.4</v>
      </c>
      <c r="H14" s="42">
        <f>E14*3.9/200</f>
        <v>3.9</v>
      </c>
      <c r="I14" s="42">
        <f>E14*4.1/200</f>
        <v>4.0999999999999996</v>
      </c>
      <c r="J14" s="42">
        <f>E14*25.32/200</f>
        <v>25.32</v>
      </c>
      <c r="K14" s="28"/>
    </row>
    <row r="15" spans="1:11" ht="15.75" x14ac:dyDescent="0.25">
      <c r="A15" s="1"/>
      <c r="B15" s="13" t="s">
        <v>20</v>
      </c>
      <c r="C15" s="35">
        <v>4232</v>
      </c>
      <c r="D15" s="33" t="s">
        <v>26</v>
      </c>
      <c r="E15" s="41">
        <v>95</v>
      </c>
      <c r="F15" s="52">
        <v>68.19</v>
      </c>
      <c r="G15" s="45">
        <f>E15*198/90</f>
        <v>209</v>
      </c>
      <c r="H15" s="44">
        <f>E15*17.19/90</f>
        <v>18.145000000000003</v>
      </c>
      <c r="I15" s="44">
        <f>E15*14.31/90</f>
        <v>15.105</v>
      </c>
      <c r="J15" s="44">
        <f>E15*0.18/90</f>
        <v>0.18999999999999997</v>
      </c>
      <c r="K15" s="29"/>
    </row>
    <row r="16" spans="1:11" ht="15.75" x14ac:dyDescent="0.25">
      <c r="A16" s="1"/>
      <c r="B16" s="13" t="s">
        <v>14</v>
      </c>
      <c r="C16" s="35">
        <v>305</v>
      </c>
      <c r="D16" s="33" t="s">
        <v>27</v>
      </c>
      <c r="E16" s="53">
        <v>150</v>
      </c>
      <c r="F16" s="52">
        <v>17.059999999999999</v>
      </c>
      <c r="G16" s="53">
        <f>E16*210/150</f>
        <v>210</v>
      </c>
      <c r="H16" s="53">
        <f>E16*3.6/150</f>
        <v>3.6</v>
      </c>
      <c r="I16" s="53">
        <f>E16*5.4/150</f>
        <v>5.4</v>
      </c>
      <c r="J16" s="53">
        <f>E16*36.68/150</f>
        <v>36.68</v>
      </c>
      <c r="K16" s="29"/>
    </row>
    <row r="17" spans="1:11" ht="15.75" x14ac:dyDescent="0.25">
      <c r="A17" s="1"/>
      <c r="B17" s="13" t="s">
        <v>15</v>
      </c>
      <c r="C17" s="34" t="s">
        <v>25</v>
      </c>
      <c r="D17" s="46" t="s">
        <v>28</v>
      </c>
      <c r="E17" s="41">
        <v>200</v>
      </c>
      <c r="F17" s="52">
        <v>12.49</v>
      </c>
      <c r="G17" s="45">
        <v>88</v>
      </c>
      <c r="H17" s="44">
        <v>0.7</v>
      </c>
      <c r="I17" s="44">
        <v>0</v>
      </c>
      <c r="J17" s="44">
        <v>21.1</v>
      </c>
      <c r="K17" s="29"/>
    </row>
    <row r="18" spans="1:11" ht="15.75" x14ac:dyDescent="0.25">
      <c r="A18" s="1"/>
      <c r="B18" s="13" t="s">
        <v>22</v>
      </c>
      <c r="C18" s="35" t="s">
        <v>19</v>
      </c>
      <c r="D18" s="66" t="s">
        <v>35</v>
      </c>
      <c r="E18" s="53">
        <v>30</v>
      </c>
      <c r="F18" s="54">
        <v>3.84</v>
      </c>
      <c r="G18" s="53">
        <f>E18*70.14/30</f>
        <v>70.14</v>
      </c>
      <c r="H18" s="53">
        <f>E18*2.37/30</f>
        <v>2.37</v>
      </c>
      <c r="I18" s="53">
        <f>E18*0.3/30</f>
        <v>0.3</v>
      </c>
      <c r="J18" s="53">
        <f>E18*14.49/30</f>
        <v>14.49</v>
      </c>
      <c r="K18" s="29"/>
    </row>
    <row r="19" spans="1:11" ht="15.75" x14ac:dyDescent="0.25">
      <c r="A19" s="1"/>
      <c r="B19" s="24" t="s">
        <v>21</v>
      </c>
      <c r="C19" s="35" t="s">
        <v>19</v>
      </c>
      <c r="D19" s="66" t="s">
        <v>36</v>
      </c>
      <c r="E19" s="53">
        <v>30</v>
      </c>
      <c r="F19" s="54">
        <v>3.55</v>
      </c>
      <c r="G19" s="53">
        <f>E19*68.97/30</f>
        <v>68.97</v>
      </c>
      <c r="H19" s="53">
        <f>E19*1.68/30</f>
        <v>1.68</v>
      </c>
      <c r="I19" s="53">
        <f>E19*0.33/30</f>
        <v>0.33</v>
      </c>
      <c r="J19" s="53">
        <f>E19*14.82/30</f>
        <v>14.82</v>
      </c>
      <c r="K19" s="29"/>
    </row>
    <row r="20" spans="1:11" ht="15.75" x14ac:dyDescent="0.25">
      <c r="A20" s="1"/>
      <c r="B20" s="24"/>
      <c r="C20" s="35"/>
      <c r="D20" s="32"/>
      <c r="E20" s="47"/>
      <c r="F20" s="48"/>
      <c r="G20" s="47"/>
      <c r="H20" s="49"/>
      <c r="I20" s="49"/>
      <c r="J20" s="49"/>
      <c r="K20" s="29"/>
    </row>
    <row r="21" spans="1:11" ht="15.75" x14ac:dyDescent="0.25">
      <c r="A21" s="1"/>
      <c r="B21" s="24"/>
      <c r="C21" s="34"/>
      <c r="D21" s="33"/>
      <c r="E21" s="50">
        <f>E13+E14+E15+E16+E17+E18+E19</f>
        <v>765</v>
      </c>
      <c r="F21" s="50">
        <f>F13+F14+F15+F16+F17+F18+F19</f>
        <v>145.05000000000001</v>
      </c>
      <c r="G21" s="50">
        <f t="shared" ref="G21:I21" si="1">G13+G14+G15+G16+G17+G18+G19</f>
        <v>874.91</v>
      </c>
      <c r="H21" s="50">
        <f t="shared" si="1"/>
        <v>31.115000000000006</v>
      </c>
      <c r="I21" s="50">
        <f t="shared" si="1"/>
        <v>28.834999999999997</v>
      </c>
      <c r="J21" s="50">
        <f>J13+J14+J15+J16+J17+J18+J19</f>
        <v>122.32</v>
      </c>
      <c r="K21" s="29"/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4 C17" numberStoredAsText="1"/>
    <ignoredError sqref="H10 F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2026-04-29T07:23:01Z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