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  <c r="G14" i="1"/>
  <c r="J14" i="1"/>
  <c r="I14" i="1"/>
  <c r="H14" i="1"/>
  <c r="G12" i="1"/>
  <c r="J12" i="1"/>
  <c r="I12" i="1"/>
  <c r="H12" i="1"/>
  <c r="F9" i="1"/>
  <c r="I13" i="1" l="1"/>
  <c r="H13" i="1"/>
  <c r="G13" i="1"/>
  <c r="G5" i="1"/>
  <c r="J5" i="1"/>
  <c r="I5" i="1"/>
  <c r="H5" i="1"/>
  <c r="J13" i="1" l="1"/>
  <c r="J17" i="1"/>
  <c r="I17" i="1"/>
  <c r="H17" i="1"/>
  <c r="G17" i="1"/>
  <c r="J16" i="1"/>
  <c r="I16" i="1"/>
  <c r="H16" i="1"/>
  <c r="G16" i="1"/>
  <c r="J8" i="1"/>
  <c r="I8" i="1"/>
  <c r="H8" i="1"/>
  <c r="G8" i="1"/>
  <c r="J7" i="1"/>
  <c r="I7" i="1"/>
  <c r="H7" i="1"/>
  <c r="G7" i="1"/>
  <c r="J4" i="1"/>
  <c r="I4" i="1"/>
  <c r="H4" i="1"/>
  <c r="G4" i="1"/>
  <c r="E9" i="1"/>
  <c r="G9" i="1" l="1"/>
  <c r="J9" i="1"/>
  <c r="I9" i="1"/>
  <c r="H9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<sst xmlns="http://schemas.openxmlformats.org/spreadsheetml/2006/main" count="48" uniqueCount="40">
  <si>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</si>
  <si>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</si>
  <si>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</si>
  <si>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</si>
  <si>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</si>
  <si>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</si>
  <si>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</si>
  <si>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</si>
  <si>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</si>
  <si>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</si>
  <si>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</si>
  <si>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</si>
  <si>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</si>
  <si>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</si>
  <si>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</si>
  <si>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</si>
  <si>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</si>
  <si>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</si>
  <si>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</si>
  <si>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</si>
  <si>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</si>
  <si>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</si>
  <si>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</si>
  <si>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Суфле "Рыбка"</t>
  </si>
  <si>
    <t>23</t>
  </si>
  <si>
    <t>44258</t>
  </si>
  <si>
    <t>44357</t>
  </si>
  <si>
    <t>хлеб бел.</t>
  </si>
  <si>
    <t>20.2</t>
  </si>
  <si>
    <t>948</t>
  </si>
  <si>
    <t>Картофельное пюре</t>
  </si>
  <si>
    <t>Компот из сухофруктов</t>
  </si>
  <si>
    <t>Плов</t>
  </si>
  <si>
    <t>Кисель из ягод</t>
  </si>
  <si>
    <t>Хлеб ржано-пшеничный</t>
  </si>
  <si>
    <t>Салат из отварной свеклы с растительным маслом</t>
  </si>
  <si>
    <t>32.1</t>
  </si>
  <si>
    <t>МАОУ СОШ №10                             2 день</t>
  </si>
  <si>
    <t>Хлеб пшеничный витаминизированный</t>
  </si>
  <si>
    <t>Суп из овощей со сметаной,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</si>
</sst>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4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0" fontId="5" fillId="4" borderId="1" xfId="7" applyFont="1" applyFill="1" applyBorder="1" applyAlignment="1">
      <alignment horizontal="left" vertical="center" wrapText="1"/>
    </xf>
    <xf numFmtId="49" fontId="5" fillId="4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1" fillId="0" borderId="1" xfId="5" applyFont="1" applyBorder="1"/>
    <xf numFmtId="0" fontId="5" fillId="0" borderId="1" xfId="7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0" t="s">
        <v>37</v>
      </c>
      <c r="C1" s="71"/>
      <c r="D1" s="72"/>
      <c r="E1" t="s">
        <v>17</v>
      </c>
      <c r="F1" s="10"/>
      <c r="I1" t="s">
        <v>1</v>
      </c>
      <c r="J1" s="9">
        <v>46140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3" t="s">
        <v>10</v>
      </c>
      <c r="B4" s="13" t="s">
        <v>21</v>
      </c>
      <c r="C4" s="26" t="s">
        <v>24</v>
      </c>
      <c r="D4" s="27" t="s">
        <v>23</v>
      </c>
      <c r="E4" s="40">
        <v>100</v>
      </c>
      <c r="F4" s="43">
        <v>86.45</v>
      </c>
      <c r="G4" s="41">
        <f>E4*203.22/90</f>
        <v>225.8</v>
      </c>
      <c r="H4" s="47">
        <f>E4*12.6/90</f>
        <v>14</v>
      </c>
      <c r="I4" s="47">
        <f>E4*13.5/90</f>
        <v>15</v>
      </c>
      <c r="J4" s="47">
        <f>E4*7.83/90</f>
        <v>8.6999999999999993</v>
      </c>
    </row>
    <row r="5" spans="1:11" ht="15.75" x14ac:dyDescent="0.25">
      <c r="A5" s="73"/>
      <c r="B5" s="14" t="s">
        <v>15</v>
      </c>
      <c r="C5" s="37" t="s">
        <v>25</v>
      </c>
      <c r="D5" s="34" t="s">
        <v>30</v>
      </c>
      <c r="E5" s="39">
        <v>200</v>
      </c>
      <c r="F5" s="42">
        <v>24.22</v>
      </c>
      <c r="G5" s="41">
        <f>E5*170.67/200</f>
        <v>170.67</v>
      </c>
      <c r="H5" s="48">
        <f>E5*4.23/200</f>
        <v>4.2300000000000004</v>
      </c>
      <c r="I5" s="48">
        <f>E5*4.8/200</f>
        <v>4.8</v>
      </c>
      <c r="J5" s="48">
        <f>E5*27.2/200</f>
        <v>27.2</v>
      </c>
    </row>
    <row r="6" spans="1:11" ht="15.75" x14ac:dyDescent="0.25">
      <c r="A6" s="73"/>
      <c r="B6" s="14" t="s">
        <v>11</v>
      </c>
      <c r="C6" s="37" t="s">
        <v>26</v>
      </c>
      <c r="D6" s="56" t="s">
        <v>31</v>
      </c>
      <c r="E6" s="56">
        <v>200</v>
      </c>
      <c r="F6" s="58">
        <v>6.62</v>
      </c>
      <c r="G6" s="59">
        <v>84</v>
      </c>
      <c r="H6" s="57">
        <v>1</v>
      </c>
      <c r="I6" s="57">
        <v>0.1</v>
      </c>
      <c r="J6" s="57">
        <v>19.8</v>
      </c>
    </row>
    <row r="7" spans="1:11" ht="15.75" x14ac:dyDescent="0.25">
      <c r="A7" s="73"/>
      <c r="B7" s="68" t="s">
        <v>27</v>
      </c>
      <c r="C7" s="38" t="s">
        <v>20</v>
      </c>
      <c r="D7" s="67" t="s">
        <v>38</v>
      </c>
      <c r="E7" s="63">
        <v>30</v>
      </c>
      <c r="F7" s="64">
        <v>3.84</v>
      </c>
      <c r="G7" s="63">
        <f>E7*70.14/30</f>
        <v>70.14</v>
      </c>
      <c r="H7" s="63">
        <f>E7*2.37/30</f>
        <v>2.37</v>
      </c>
      <c r="I7" s="63">
        <f>E7*0.3/30</f>
        <v>0.3</v>
      </c>
      <c r="J7" s="63">
        <f>E7*14.49/30</f>
        <v>14.49</v>
      </c>
    </row>
    <row r="8" spans="1:11" ht="16.5" thickBot="1" x14ac:dyDescent="0.3">
      <c r="A8" s="73"/>
      <c r="B8" s="14" t="s">
        <v>22</v>
      </c>
      <c r="C8" s="38" t="s">
        <v>20</v>
      </c>
      <c r="D8" s="67" t="s">
        <v>34</v>
      </c>
      <c r="E8" s="63">
        <v>33</v>
      </c>
      <c r="F8" s="64">
        <v>3.91</v>
      </c>
      <c r="G8" s="63">
        <f>E8*68.97/30</f>
        <v>75.86699999999999</v>
      </c>
      <c r="H8" s="63">
        <f>E8*1.68/30</f>
        <v>1.8479999999999999</v>
      </c>
      <c r="I8" s="63">
        <f>E8*0.33/30</f>
        <v>0.36300000000000004</v>
      </c>
      <c r="J8" s="63">
        <f>E8*14.82/30</f>
        <v>16.302</v>
      </c>
    </row>
    <row r="9" spans="1:11" ht="15.75" x14ac:dyDescent="0.25">
      <c r="A9" s="73"/>
      <c r="B9" s="13"/>
      <c r="C9" s="37"/>
      <c r="D9" s="56"/>
      <c r="E9" s="46">
        <f>E4+E5+E6+E7+E8</f>
        <v>563</v>
      </c>
      <c r="F9" s="46">
        <f>F4+F5+F6+F7+F8</f>
        <v>125.04</v>
      </c>
      <c r="G9" s="46">
        <f t="shared" ref="G9:J9" si="0">G4+G5+G6+G7+G8</f>
        <v>626.47699999999998</v>
      </c>
      <c r="H9" s="46">
        <f t="shared" si="0"/>
        <v>23.448</v>
      </c>
      <c r="I9" s="46">
        <f t="shared" si="0"/>
        <v>20.563000000000002</v>
      </c>
      <c r="J9" s="46">
        <f t="shared" si="0"/>
        <v>86.49199999999999</v>
      </c>
    </row>
    <row r="10" spans="1:11" x14ac:dyDescent="0.25">
      <c r="A10" s="1"/>
      <c r="B10" s="24"/>
      <c r="C10" s="15"/>
      <c r="D10" s="16"/>
      <c r="E10" s="17"/>
      <c r="F10" s="18"/>
      <c r="G10" s="17"/>
      <c r="H10" s="17"/>
      <c r="I10" s="17"/>
      <c r="J10" s="23"/>
    </row>
    <row r="11" spans="1:11" ht="16.5" thickBot="1" x14ac:dyDescent="0.3">
      <c r="A11" s="2"/>
      <c r="B11" s="19"/>
      <c r="C11" s="19"/>
      <c r="D11" s="29"/>
      <c r="E11" s="20"/>
      <c r="F11" s="21"/>
      <c r="G11" s="20"/>
      <c r="H11" s="32"/>
      <c r="I11" s="32"/>
      <c r="J11" s="33"/>
    </row>
    <row r="12" spans="1:11" ht="31.5" x14ac:dyDescent="0.25">
      <c r="A12" s="1" t="s">
        <v>12</v>
      </c>
      <c r="B12" s="22" t="s">
        <v>13</v>
      </c>
      <c r="C12" s="66" t="s">
        <v>36</v>
      </c>
      <c r="D12" s="65" t="s">
        <v>35</v>
      </c>
      <c r="E12" s="50">
        <v>60</v>
      </c>
      <c r="F12" s="61">
        <v>5.19</v>
      </c>
      <c r="G12" s="45">
        <f>E12*87/100</f>
        <v>52.2</v>
      </c>
      <c r="H12" s="53">
        <f>E12*1.4/100</f>
        <v>0.84</v>
      </c>
      <c r="I12" s="53">
        <f>E12*6/100</f>
        <v>3.6</v>
      </c>
      <c r="J12" s="53">
        <f>E12*6.8/100</f>
        <v>4.08</v>
      </c>
      <c r="K12" s="30"/>
    </row>
    <row r="13" spans="1:11" ht="15.75" x14ac:dyDescent="0.25">
      <c r="A13" s="1"/>
      <c r="B13" s="14" t="s">
        <v>14</v>
      </c>
      <c r="C13" s="28" t="s">
        <v>28</v>
      </c>
      <c r="D13" s="69" t="s">
        <v>39</v>
      </c>
      <c r="E13" s="49">
        <v>200</v>
      </c>
      <c r="F13" s="61">
        <v>25.05</v>
      </c>
      <c r="G13" s="44">
        <f>E13*116.8/200</f>
        <v>116.8</v>
      </c>
      <c r="H13" s="52">
        <f>E13*3.5/200</f>
        <v>3.5</v>
      </c>
      <c r="I13" s="52">
        <f>E13*7.22/200</f>
        <v>7.22</v>
      </c>
      <c r="J13" s="52">
        <f>E13*9.4/200</f>
        <v>9.4</v>
      </c>
      <c r="K13" s="31"/>
    </row>
    <row r="14" spans="1:11" ht="15.75" x14ac:dyDescent="0.25">
      <c r="A14" s="1"/>
      <c r="B14" s="68" t="s">
        <v>21</v>
      </c>
      <c r="C14" s="38">
        <v>44294</v>
      </c>
      <c r="D14" s="36" t="s">
        <v>32</v>
      </c>
      <c r="E14" s="51">
        <v>200</v>
      </c>
      <c r="F14" s="62">
        <v>98.66</v>
      </c>
      <c r="G14" s="55">
        <f>E14*432.2/250</f>
        <v>345.76</v>
      </c>
      <c r="H14" s="54">
        <f>E14*18.5/250</f>
        <v>14.8</v>
      </c>
      <c r="I14" s="54">
        <f>E14*20.64/250</f>
        <v>16.512</v>
      </c>
      <c r="J14" s="54">
        <f>E14*43.19/250</f>
        <v>34.552</v>
      </c>
      <c r="K14" s="31"/>
    </row>
    <row r="15" spans="1:11" ht="15.75" x14ac:dyDescent="0.25">
      <c r="A15" s="1"/>
      <c r="B15" s="14" t="s">
        <v>16</v>
      </c>
      <c r="C15" s="37" t="s">
        <v>29</v>
      </c>
      <c r="D15" s="56" t="s">
        <v>33</v>
      </c>
      <c r="E15" s="51">
        <v>200</v>
      </c>
      <c r="F15" s="62">
        <v>5.6</v>
      </c>
      <c r="G15" s="55">
        <v>111</v>
      </c>
      <c r="H15" s="54">
        <v>0</v>
      </c>
      <c r="I15" s="54">
        <v>0</v>
      </c>
      <c r="J15" s="54">
        <v>27.8</v>
      </c>
      <c r="K15" s="31"/>
    </row>
    <row r="16" spans="1:11" ht="15.75" x14ac:dyDescent="0.25">
      <c r="A16" s="1"/>
      <c r="B16" s="14" t="s">
        <v>27</v>
      </c>
      <c r="C16" s="38" t="s">
        <v>20</v>
      </c>
      <c r="D16" s="67" t="s">
        <v>38</v>
      </c>
      <c r="E16" s="63">
        <v>50</v>
      </c>
      <c r="F16" s="64">
        <v>6.4</v>
      </c>
      <c r="G16" s="63">
        <f>E16*70.14/30</f>
        <v>116.9</v>
      </c>
      <c r="H16" s="63">
        <f>E16*2.37/30</f>
        <v>3.95</v>
      </c>
      <c r="I16" s="63">
        <f>E16*0.3/30</f>
        <v>0.5</v>
      </c>
      <c r="J16" s="63">
        <f>E16*14.49/30</f>
        <v>24.15</v>
      </c>
      <c r="K16" s="31"/>
    </row>
    <row r="17" spans="1:11" ht="15.75" x14ac:dyDescent="0.25">
      <c r="A17" s="1"/>
      <c r="B17" s="25" t="s">
        <v>22</v>
      </c>
      <c r="C17" s="38" t="s">
        <v>20</v>
      </c>
      <c r="D17" s="67" t="s">
        <v>34</v>
      </c>
      <c r="E17" s="63">
        <v>35</v>
      </c>
      <c r="F17" s="64">
        <v>4.1399999999999997</v>
      </c>
      <c r="G17" s="63">
        <f>E17*68.97/30</f>
        <v>80.464999999999989</v>
      </c>
      <c r="H17" s="63">
        <f>E17*1.68/30</f>
        <v>1.96</v>
      </c>
      <c r="I17" s="63">
        <f>E17*0.33/30</f>
        <v>0.38500000000000001</v>
      </c>
      <c r="J17" s="63">
        <f>E17*14.82/30</f>
        <v>17.290000000000003</v>
      </c>
      <c r="K17" s="31"/>
    </row>
    <row r="18" spans="1:11" ht="15.75" x14ac:dyDescent="0.25">
      <c r="A18" s="1"/>
      <c r="B18" s="25"/>
      <c r="C18" s="38"/>
      <c r="D18" s="35"/>
      <c r="E18" s="57"/>
      <c r="F18" s="58"/>
      <c r="G18" s="57"/>
      <c r="H18" s="59"/>
      <c r="I18" s="59"/>
      <c r="J18" s="59"/>
      <c r="K18" s="31"/>
    </row>
    <row r="19" spans="1:11" ht="15.75" x14ac:dyDescent="0.25">
      <c r="A19" s="1"/>
      <c r="B19" s="25"/>
      <c r="C19" s="37"/>
      <c r="D19" s="36"/>
      <c r="E19" s="60">
        <f>E12+E13+E14+E15+E16+E17+E18</f>
        <v>745</v>
      </c>
      <c r="F19" s="60">
        <f>F12+F13+F14+F15+F16+F17+F18+0.01</f>
        <v>145.04999999999998</v>
      </c>
      <c r="G19" s="60">
        <f t="shared" ref="G19:J19" si="1">G12+G13+G14+G15+G16+G17+G18</f>
        <v>823.125</v>
      </c>
      <c r="H19" s="60">
        <f t="shared" si="1"/>
        <v>25.05</v>
      </c>
      <c r="I19" s="60">
        <f t="shared" si="1"/>
        <v>28.217000000000002</v>
      </c>
      <c r="J19" s="60">
        <f t="shared" si="1"/>
        <v>117.27200000000001</v>
      </c>
    </row>
    <row r="20" spans="1:11" ht="15.75" thickBot="1" x14ac:dyDescent="0.3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:C6 C15" numberStoredAsText="1"/>
    <ignoredError sqref="F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2026-04-24T06:06:14Z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