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6" i="1"/>
  <c r="I6" i="1"/>
  <c r="I11" i="1" s="1"/>
  <c r="H6" i="1"/>
  <c r="G6" i="1"/>
  <c r="J8" i="1"/>
  <c r="I8" i="1"/>
  <c r="H8" i="1"/>
  <c r="G8" i="1"/>
  <c r="J9" i="1"/>
  <c r="I9" i="1"/>
  <c r="H9" i="1"/>
  <c r="G9" i="1"/>
  <c r="J10" i="1"/>
  <c r="I10" i="1"/>
  <c r="H10" i="1"/>
  <c r="G10" i="1"/>
  <c r="J11" i="1"/>
  <c r="H11" i="1"/>
  <c r="F11" i="1"/>
  <c r="E11" i="1"/>
  <c r="G11" i="1" l="1"/>
  <c r="F20" i="1"/>
  <c r="J20" i="1"/>
  <c r="I13" i="1" l="1"/>
  <c r="J15" i="1"/>
  <c r="I15" i="1"/>
  <c r="H15" i="1"/>
  <c r="G15" i="1"/>
  <c r="J14" i="1"/>
  <c r="I14" i="1"/>
  <c r="H14" i="1"/>
  <c r="G14" i="1"/>
  <c r="I16" i="1" l="1"/>
  <c r="J16" i="1" l="1"/>
  <c r="H16" i="1"/>
  <c r="G16" i="1"/>
  <c r="J13" i="1"/>
  <c r="H13" i="1"/>
  <c r="G13" i="1"/>
  <c r="J19" i="1"/>
  <c r="I19" i="1"/>
  <c r="H19" i="1"/>
  <c r="G19" i="1"/>
  <c r="J18" i="1"/>
  <c r="I18" i="1"/>
  <c r="H18" i="1"/>
  <c r="H20" i="1" s="1"/>
  <c r="G18" i="1"/>
  <c r="G20" i="1" s="1"/>
  <c r="E20" i="1" l="1"/>
  <c r="I20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<sst xmlns="http://schemas.openxmlformats.org/spreadsheetml/2006/main" count="52" uniqueCount="43">
  <si>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</si>
  <si>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</si>
  <si>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</si>
  <si>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</si>
  <si>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</si>
  <si>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</si>
  <si>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</si>
  <si>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</si>
  <si>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</si>
  <si>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</si>
  <si>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</si>
  <si>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</si>
  <si>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</si>
  <si>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</si>
  <si>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</si>
  <si>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</si>
  <si>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</si>
  <si>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</si>
  <si>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</si>
  <si>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</si>
  <si>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</si>
  <si>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</si>
  <si>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</si>
  <si>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</si>
  <si>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</si>
  <si>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</si>
  <si>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</si>
  <si>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</si>
  <si>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</si>
  <si>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</si>
  <si>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</si>
  <si>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</si>
  <si>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</si>
  <si>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Напиток "Золотой шар"</t>
  </si>
  <si>
    <t>Хлеб пшеничный витаминизированный</t>
  </si>
  <si>
    <t>22.2</t>
  </si>
  <si>
    <t>36/81</t>
  </si>
  <si>
    <t>Салат из свежей капусты с огурцами и  растительным маслом</t>
  </si>
  <si>
    <t>МАОУ СОШ №10                              3 день</t>
  </si>
  <si>
    <t>46,3</t>
  </si>
  <si>
    <t>36.10</t>
  </si>
  <si>
    <t>Суп-лапша на куринном бульоне</t>
  </si>
  <si>
    <t>12.03.2026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</si>
</sst>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8" xfId="5" applyFill="1" applyBorder="1" applyProtection="1">
      <protection locked="0"/>
    </xf>
    <xf numFmtId="1" fontId="6" fillId="3" borderId="8" xfId="5" applyNumberFormat="1" applyFill="1" applyBorder="1" applyProtection="1">
      <protection locked="0"/>
    </xf>
    <xf numFmtId="2" fontId="6" fillId="3" borderId="8" xfId="5" applyNumberFormat="1" applyFill="1" applyBorder="1" applyProtection="1">
      <protection locked="0"/>
    </xf>
    <xf numFmtId="0" fontId="6" fillId="0" borderId="4" xfId="5" applyBorder="1"/>
    <xf numFmtId="0" fontId="6" fillId="0" borderId="5" xfId="5" applyFill="1" applyBorder="1"/>
    <xf numFmtId="0" fontId="0" fillId="0" borderId="1" xfId="0" applyFill="1" applyBorder="1" applyProtection="1">
      <protection locked="0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4" xfId="5" applyNumberFormat="1" applyFill="1" applyBorder="1" applyProtection="1">
      <protection locked="0"/>
    </xf>
    <xf numFmtId="1" fontId="6" fillId="3" borderId="15" xfId="5" applyNumberFormat="1" applyFill="1" applyBorder="1" applyProtection="1">
      <protection locked="0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 wrapText="1"/>
    </xf>
    <xf numFmtId="0" fontId="5" fillId="0" borderId="1" xfId="7" applyFont="1" applyBorder="1" applyAlignment="1">
      <alignment horizontal="left" vertical="center" wrapText="1"/>
    </xf>
    <xf numFmtId="1" fontId="7" fillId="0" borderId="1" xfId="7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3" xfId="8" applyNumberFormat="1" applyFont="1" applyFill="1" applyBorder="1" applyAlignment="1">
      <alignment horizontal="left" vertical="center"/>
    </xf>
    <xf numFmtId="2" fontId="5" fillId="5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 applyProtection="1">
      <alignment horizontal="left" vertical="center"/>
      <protection locked="0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10" fillId="0" borderId="1" xfId="5" applyFont="1" applyFill="1" applyBorder="1" applyAlignment="1" applyProtection="1">
      <alignment vertical="top" wrapText="1"/>
      <protection locked="0"/>
    </xf>
    <xf numFmtId="0" fontId="1" fillId="0" borderId="1" xfId="5" applyFont="1" applyBorder="1"/>
    <xf numFmtId="0" fontId="6" fillId="5" borderId="1" xfId="5" applyFill="1" applyBorder="1" applyProtection="1">
      <protection locked="0"/>
    </xf>
    <xf numFmtId="0" fontId="6" fillId="5" borderId="1" xfId="5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130" zoomScaleNormal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38</v>
      </c>
      <c r="C1" s="59"/>
      <c r="D1" s="60"/>
      <c r="E1" t="s">
        <v>17</v>
      </c>
      <c r="F1" s="9"/>
      <c r="I1" t="s">
        <v>1</v>
      </c>
      <c r="J1" s="9" t="s">
        <v>42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61" t="s">
        <v>10</v>
      </c>
      <c r="B4" s="12"/>
      <c r="C4" s="30"/>
      <c r="D4" s="28"/>
      <c r="E4" s="32"/>
      <c r="F4" s="36"/>
      <c r="G4" s="38"/>
      <c r="H4" s="33"/>
      <c r="I4" s="33"/>
      <c r="J4" s="33"/>
    </row>
    <row r="5" spans="1:11" ht="15.75" x14ac:dyDescent="0.25">
      <c r="A5" s="61"/>
      <c r="B5" s="12" t="s">
        <v>20</v>
      </c>
      <c r="C5" s="30">
        <v>4232</v>
      </c>
      <c r="D5" s="28" t="s">
        <v>24</v>
      </c>
      <c r="E5" s="34">
        <v>110</v>
      </c>
      <c r="F5" s="36">
        <v>78.959999999999994</v>
      </c>
      <c r="G5" s="46">
        <f>E5*198/90</f>
        <v>242</v>
      </c>
      <c r="H5" s="34">
        <f>E5*17.19/90</f>
        <v>21.01</v>
      </c>
      <c r="I5" s="34">
        <f>E5*14.31/90</f>
        <v>17.490000000000002</v>
      </c>
      <c r="J5" s="34">
        <f>E5*0.18/90</f>
        <v>0.22</v>
      </c>
    </row>
    <row r="6" spans="1:11" ht="15.75" x14ac:dyDescent="0.25">
      <c r="A6" s="61"/>
      <c r="B6" s="13" t="s">
        <v>15</v>
      </c>
      <c r="C6" s="30" t="s">
        <v>39</v>
      </c>
      <c r="D6" s="27" t="s">
        <v>25</v>
      </c>
      <c r="E6" s="34">
        <v>200</v>
      </c>
      <c r="F6" s="37">
        <v>13.76</v>
      </c>
      <c r="G6" s="46">
        <f>E6*237/200</f>
        <v>237</v>
      </c>
      <c r="H6" s="34">
        <f>E6*7.1/200</f>
        <v>7.1</v>
      </c>
      <c r="I6" s="34">
        <f>E6*3/150</f>
        <v>4</v>
      </c>
      <c r="J6" s="34">
        <f>E6*32.4/150</f>
        <v>43.2</v>
      </c>
    </row>
    <row r="7" spans="1:11" ht="15.75" x14ac:dyDescent="0.25">
      <c r="A7" s="61"/>
      <c r="B7" s="13" t="s">
        <v>11</v>
      </c>
      <c r="C7" s="48" t="s">
        <v>40</v>
      </c>
      <c r="D7" s="49" t="s">
        <v>30</v>
      </c>
      <c r="E7" s="34">
        <v>200</v>
      </c>
      <c r="F7" s="36">
        <v>22.54</v>
      </c>
      <c r="G7" s="45">
        <v>135</v>
      </c>
      <c r="H7" s="35">
        <v>3.6</v>
      </c>
      <c r="I7" s="35">
        <v>3.3</v>
      </c>
      <c r="J7" s="35">
        <v>22.8</v>
      </c>
    </row>
    <row r="8" spans="1:11" ht="16.5" thickBot="1" x14ac:dyDescent="0.3">
      <c r="A8" s="61"/>
      <c r="B8" s="55" t="s">
        <v>27</v>
      </c>
      <c r="C8" s="47" t="s">
        <v>23</v>
      </c>
      <c r="D8" s="48" t="s">
        <v>34</v>
      </c>
      <c r="E8" s="34">
        <v>42</v>
      </c>
      <c r="F8" s="46">
        <v>5.38</v>
      </c>
      <c r="G8" s="45">
        <f>E8*70.14/30</f>
        <v>98.195999999999998</v>
      </c>
      <c r="H8" s="35">
        <f>E8*2.37/30</f>
        <v>3.3180000000000001</v>
      </c>
      <c r="I8" s="35">
        <f>E8*0.3/30</f>
        <v>0.42</v>
      </c>
      <c r="J8" s="35">
        <f>E8*14.49/30</f>
        <v>20.286000000000001</v>
      </c>
    </row>
    <row r="9" spans="1:11" ht="16.5" thickBot="1" x14ac:dyDescent="0.3">
      <c r="A9" s="61"/>
      <c r="B9" s="12" t="s">
        <v>26</v>
      </c>
      <c r="C9" s="47" t="s">
        <v>23</v>
      </c>
      <c r="D9" s="50" t="s">
        <v>31</v>
      </c>
      <c r="E9" s="34">
        <v>44</v>
      </c>
      <c r="F9" s="45">
        <v>5.21</v>
      </c>
      <c r="G9" s="45">
        <f>E9*68.97/30</f>
        <v>101.15599999999999</v>
      </c>
      <c r="H9" s="35">
        <f>E9*1.68/30</f>
        <v>2.464</v>
      </c>
      <c r="I9" s="35">
        <f>E9*0.33/30</f>
        <v>0.48400000000000004</v>
      </c>
      <c r="J9" s="35">
        <f>E9*14.82/30</f>
        <v>21.736000000000001</v>
      </c>
    </row>
    <row r="10" spans="1:11" ht="31.5" x14ac:dyDescent="0.25">
      <c r="A10" s="61"/>
      <c r="B10" s="18"/>
      <c r="C10" s="47">
        <v>44409</v>
      </c>
      <c r="D10" s="54" t="s">
        <v>37</v>
      </c>
      <c r="E10" s="34">
        <v>100</v>
      </c>
      <c r="F10" s="45">
        <v>21.99</v>
      </c>
      <c r="G10" s="45">
        <f>E10*128/100</f>
        <v>128</v>
      </c>
      <c r="H10" s="35">
        <f>2.5*E10/100</f>
        <v>2.5</v>
      </c>
      <c r="I10" s="35">
        <f>10*E10/100</f>
        <v>10</v>
      </c>
      <c r="J10" s="35">
        <f>7.08*E10/100</f>
        <v>7.08</v>
      </c>
    </row>
    <row r="11" spans="1:11" ht="15.75" x14ac:dyDescent="0.25">
      <c r="A11" s="1"/>
      <c r="B11" s="56"/>
      <c r="C11" s="56"/>
      <c r="D11" s="57"/>
      <c r="E11" s="31">
        <f>E5+E6+E7+E8+E9+E10</f>
        <v>696</v>
      </c>
      <c r="F11" s="31">
        <f>F5+F6+F7+F8+F9+F10-0.02</f>
        <v>147.81999999999996</v>
      </c>
      <c r="G11" s="31">
        <f t="shared" ref="G11:I11" si="0">G5+G6+G7+G8+G9+G10</f>
        <v>941.35199999999998</v>
      </c>
      <c r="H11" s="31">
        <f t="shared" si="0"/>
        <v>39.991999999999997</v>
      </c>
      <c r="I11" s="31">
        <f t="shared" si="0"/>
        <v>35.694000000000003</v>
      </c>
      <c r="J11" s="31">
        <f>J5+J6+J7+J8+J9+J10</f>
        <v>115.322</v>
      </c>
    </row>
    <row r="12" spans="1:11" ht="16.5" thickBot="1" x14ac:dyDescent="0.3">
      <c r="A12" s="2"/>
      <c r="B12" s="14"/>
      <c r="C12" s="14"/>
      <c r="D12" s="20"/>
      <c r="E12" s="15"/>
      <c r="F12" s="16"/>
      <c r="G12" s="15"/>
      <c r="H12" s="23"/>
      <c r="I12" s="23"/>
      <c r="J12" s="24"/>
    </row>
    <row r="13" spans="1:11" ht="31.5" x14ac:dyDescent="0.25">
      <c r="A13" s="1" t="s">
        <v>12</v>
      </c>
      <c r="B13" s="17" t="s">
        <v>13</v>
      </c>
      <c r="C13" s="30" t="s">
        <v>28</v>
      </c>
      <c r="D13" s="51" t="s">
        <v>32</v>
      </c>
      <c r="E13" s="39">
        <v>100</v>
      </c>
      <c r="F13" s="45">
        <v>17.62</v>
      </c>
      <c r="G13" s="43">
        <f>E13*183.84/60</f>
        <v>306.39999999999998</v>
      </c>
      <c r="H13" s="41">
        <f>E13*3.24/60</f>
        <v>5.4</v>
      </c>
      <c r="I13" s="41">
        <f>E13*12.9/100</f>
        <v>12.9</v>
      </c>
      <c r="J13" s="41">
        <f>E13*25.26/60</f>
        <v>42.1</v>
      </c>
      <c r="K13" s="21"/>
    </row>
    <row r="14" spans="1:11" ht="15.75" x14ac:dyDescent="0.25">
      <c r="A14" s="1"/>
      <c r="B14" s="13" t="s">
        <v>14</v>
      </c>
      <c r="C14" s="30" t="s">
        <v>35</v>
      </c>
      <c r="D14" s="52" t="s">
        <v>41</v>
      </c>
      <c r="E14" s="39">
        <v>250</v>
      </c>
      <c r="F14" s="45">
        <v>25.75</v>
      </c>
      <c r="G14" s="43">
        <f>E14*86.6/250</f>
        <v>86.6</v>
      </c>
      <c r="H14" s="41">
        <f>E14*2.7/250</f>
        <v>2.7</v>
      </c>
      <c r="I14" s="41">
        <f>E14*4.8/250</f>
        <v>4.8</v>
      </c>
      <c r="J14" s="41">
        <f>E14*8.2/250</f>
        <v>8.1999999999999993</v>
      </c>
      <c r="K14" s="22"/>
    </row>
    <row r="15" spans="1:11" ht="15.75" x14ac:dyDescent="0.25">
      <c r="A15" s="1"/>
      <c r="B15" s="13" t="s">
        <v>20</v>
      </c>
      <c r="C15" s="30" t="s">
        <v>36</v>
      </c>
      <c r="D15" s="52" t="s">
        <v>21</v>
      </c>
      <c r="E15" s="39">
        <v>105</v>
      </c>
      <c r="F15" s="45">
        <v>79.150000000000006</v>
      </c>
      <c r="G15" s="44">
        <f>E15*230.6/100</f>
        <v>242.13</v>
      </c>
      <c r="H15" s="42">
        <f>E15*12.9/100</f>
        <v>13.545</v>
      </c>
      <c r="I15" s="42">
        <f>E15*13.4/100</f>
        <v>14.07</v>
      </c>
      <c r="J15" s="42">
        <f>E15*14.6/100</f>
        <v>15.33</v>
      </c>
      <c r="K15" s="22"/>
    </row>
    <row r="16" spans="1:11" ht="15.75" x14ac:dyDescent="0.25">
      <c r="A16" s="1"/>
      <c r="B16" s="13" t="s">
        <v>15</v>
      </c>
      <c r="C16" s="29">
        <v>44533</v>
      </c>
      <c r="D16" s="50" t="s">
        <v>22</v>
      </c>
      <c r="E16" s="40">
        <v>200</v>
      </c>
      <c r="F16" s="45">
        <v>21.32</v>
      </c>
      <c r="G16" s="43">
        <f>E16*87/150</f>
        <v>116</v>
      </c>
      <c r="H16" s="41">
        <f>E16*3.25/150</f>
        <v>4.333333333333333</v>
      </c>
      <c r="I16" s="41">
        <f>E16*3.36/180</f>
        <v>3.7333333333333334</v>
      </c>
      <c r="J16" s="41">
        <f>E16*11.9/150</f>
        <v>15.866666666666667</v>
      </c>
      <c r="K16" s="22"/>
    </row>
    <row r="17" spans="1:11" ht="15.75" x14ac:dyDescent="0.25">
      <c r="A17" s="1"/>
      <c r="B17" s="13" t="s">
        <v>16</v>
      </c>
      <c r="C17" s="30" t="s">
        <v>29</v>
      </c>
      <c r="D17" s="53" t="s">
        <v>33</v>
      </c>
      <c r="E17" s="39">
        <v>200</v>
      </c>
      <c r="F17" s="45">
        <v>12.54</v>
      </c>
      <c r="G17" s="43">
        <v>48</v>
      </c>
      <c r="H17" s="41">
        <v>0</v>
      </c>
      <c r="I17" s="41">
        <v>0</v>
      </c>
      <c r="J17" s="41">
        <v>12</v>
      </c>
      <c r="K17" s="22"/>
    </row>
    <row r="18" spans="1:11" ht="15.75" x14ac:dyDescent="0.25">
      <c r="A18" s="1"/>
      <c r="B18" s="13" t="s">
        <v>27</v>
      </c>
      <c r="C18" s="47" t="s">
        <v>23</v>
      </c>
      <c r="D18" s="48" t="s">
        <v>34</v>
      </c>
      <c r="E18" s="34">
        <v>50</v>
      </c>
      <c r="F18" s="46">
        <v>6.4</v>
      </c>
      <c r="G18" s="45">
        <f>E18*70.14/30</f>
        <v>116.9</v>
      </c>
      <c r="H18" s="35">
        <f>E18*2.37/30</f>
        <v>3.95</v>
      </c>
      <c r="I18" s="35">
        <f>E18*0.3/30</f>
        <v>0.5</v>
      </c>
      <c r="J18" s="35">
        <f>E18*14.49/30</f>
        <v>24.15</v>
      </c>
      <c r="K18" s="22"/>
    </row>
    <row r="19" spans="1:11" ht="15.75" x14ac:dyDescent="0.25">
      <c r="A19" s="1"/>
      <c r="B19" s="19" t="s">
        <v>26</v>
      </c>
      <c r="C19" s="47" t="s">
        <v>23</v>
      </c>
      <c r="D19" s="50" t="s">
        <v>31</v>
      </c>
      <c r="E19" s="34">
        <v>36</v>
      </c>
      <c r="F19" s="45">
        <v>4.26</v>
      </c>
      <c r="G19" s="45">
        <f>E19*68.97/30</f>
        <v>82.763999999999996</v>
      </c>
      <c r="H19" s="35">
        <f>E19*1.68/30</f>
        <v>2.016</v>
      </c>
      <c r="I19" s="35">
        <f>E19*0.33/30</f>
        <v>0.39600000000000002</v>
      </c>
      <c r="J19" s="35">
        <f>E19*14.82/30</f>
        <v>17.783999999999999</v>
      </c>
      <c r="K19" s="22"/>
    </row>
    <row r="20" spans="1:11" ht="15.75" x14ac:dyDescent="0.25">
      <c r="A20" s="1"/>
      <c r="B20" s="19"/>
      <c r="C20" s="26"/>
      <c r="D20" s="25"/>
      <c r="E20" s="31">
        <f>E13+E14+E15+E16+E17+E18+E19</f>
        <v>941</v>
      </c>
      <c r="F20" s="31">
        <f>F13+F14+F15+F16+F17+F18+F19+0.01</f>
        <v>167.04999999999998</v>
      </c>
      <c r="G20" s="31">
        <f>SUM(G13:G19)</f>
        <v>998.79399999999998</v>
      </c>
      <c r="H20" s="31">
        <f>H13+H14+H15+H16+H17+H18+H19</f>
        <v>31.944333333333333</v>
      </c>
      <c r="I20" s="31">
        <f t="shared" ref="I20" si="1">I13+I14+I15+I16+I17+I18+I19</f>
        <v>36.399333333333331</v>
      </c>
      <c r="J20" s="31">
        <f>J13+J14+J15+J16+J17+J18+J19+0.01</f>
        <v>135.44066666666666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2026-03-10T07:52:48Z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