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/>
  <c r="H15" i="1" l="1"/>
  <c r="G15" i="1"/>
  <c r="G14" i="1"/>
  <c r="J13" i="1"/>
  <c r="I13" i="1"/>
  <c r="H13" i="1"/>
  <c r="G13" i="1"/>
  <c r="J5" i="1"/>
  <c r="I5" i="1"/>
  <c r="H5" i="1"/>
  <c r="G5" i="1"/>
  <c r="H14" i="1" l="1"/>
  <c r="E9" i="1"/>
  <c r="J15" i="1" l="1"/>
  <c r="I15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<sst xmlns="http://schemas.openxmlformats.org/spreadsheetml/2006/main" count="48" uniqueCount="44">
  <si>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</si>
  <si>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</si>
  <si>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</si>
  <si>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</si>
  <si>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</si>
  <si>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</si>
  <si>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</si>
  <si>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</si>
  <si>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</si>
  <si>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</si>
  <si>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</si>
  <si>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</si>
  <si>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</si>
  <si>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</si>
  <si>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</si>
  <si>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</si>
  <si>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</si>
  <si>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</si>
  <si>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</si>
  <si>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</si>
  <si>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</si>
  <si>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</si>
  <si>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</si>
  <si>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</si>
  <si>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</si>
  <si>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</si>
  <si>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</si>
  <si>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</si>
  <si>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</si>
  <si>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</si>
  <si>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</si>
  <si>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</si>
  <si>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</si>
  <si>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</si>
  <si>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</si>
  <si>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</si>
  <si>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</si>
  <si>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</si>
  <si>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</si>
  <si>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</si>
  <si>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</si>
  <si>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</si>
  <si>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МАОУ СОШ №10                                7 день</t>
  </si>
  <si>
    <t>Рассольник с крупой, сметаной,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</si>
</sst>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4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42</v>
      </c>
      <c r="C1" s="67"/>
      <c r="D1" s="68"/>
      <c r="E1" t="s">
        <v>18</v>
      </c>
      <c r="F1" s="9"/>
      <c r="I1" t="s">
        <v>1</v>
      </c>
      <c r="J1" s="63">
        <v>46070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28</v>
      </c>
      <c r="D4" s="28" t="s">
        <v>30</v>
      </c>
      <c r="E4" s="50">
        <v>255</v>
      </c>
      <c r="F4" s="52">
        <v>110.52</v>
      </c>
      <c r="G4" s="55">
        <f>E4*372.6/180</f>
        <v>527.85</v>
      </c>
      <c r="H4" s="51">
        <f>E4*30.42/180</f>
        <v>43.094999999999999</v>
      </c>
      <c r="I4" s="51">
        <f>E4*17.28/180</f>
        <v>24.480000000000004</v>
      </c>
      <c r="J4" s="51">
        <f>E4*23.76/180</f>
        <v>33.660000000000004</v>
      </c>
    </row>
    <row r="5" spans="1:10" ht="15.75" x14ac:dyDescent="0.25">
      <c r="A5" s="70"/>
      <c r="B5" s="61" t="s">
        <v>24</v>
      </c>
      <c r="C5" s="60">
        <v>44209</v>
      </c>
      <c r="D5" s="34" t="s">
        <v>32</v>
      </c>
      <c r="E5" s="55">
        <v>70</v>
      </c>
      <c r="F5" s="57">
        <v>27.33</v>
      </c>
      <c r="G5" s="55">
        <f>E5*160/50</f>
        <v>224</v>
      </c>
      <c r="H5" s="55">
        <f>E5*3.2/50</f>
        <v>4.4800000000000004</v>
      </c>
      <c r="I5" s="55">
        <f>E5*7.7/50</f>
        <v>10.78</v>
      </c>
      <c r="J5" s="55">
        <f>E5*19.5/50</f>
        <v>27.3</v>
      </c>
    </row>
    <row r="6" spans="1:10" ht="15.75" x14ac:dyDescent="0.25">
      <c r="A6" s="70"/>
      <c r="B6" s="13" t="s">
        <v>12</v>
      </c>
      <c r="C6" s="59" t="s">
        <v>29</v>
      </c>
      <c r="D6" s="29" t="s">
        <v>31</v>
      </c>
      <c r="E6" s="49">
        <v>200</v>
      </c>
      <c r="F6" s="53">
        <v>3.81</v>
      </c>
      <c r="G6" s="55">
        <v>56</v>
      </c>
      <c r="H6" s="51">
        <v>0.2</v>
      </c>
      <c r="I6" s="51">
        <v>0</v>
      </c>
      <c r="J6" s="51">
        <v>13.7</v>
      </c>
    </row>
    <row r="7" spans="1:10" ht="16.5" thickBot="1" x14ac:dyDescent="0.3">
      <c r="A7" s="70"/>
      <c r="B7" s="14" t="s">
        <v>23</v>
      </c>
      <c r="C7" s="27" t="s">
        <v>22</v>
      </c>
      <c r="D7" s="64" t="s">
        <v>41</v>
      </c>
      <c r="E7" s="49">
        <v>52</v>
      </c>
      <c r="F7" s="52">
        <v>6.16</v>
      </c>
      <c r="G7" s="55">
        <f>E7*68.97/30</f>
        <v>119.548</v>
      </c>
      <c r="H7" s="51">
        <f>E7*1.68/30</f>
        <v>2.9119999999999999</v>
      </c>
      <c r="I7" s="51">
        <f>E7*0.33/30</f>
        <v>0.57199999999999995</v>
      </c>
      <c r="J7" s="51">
        <f>E7*14.82/30</f>
        <v>25.687999999999999</v>
      </c>
    </row>
    <row r="8" spans="1:10" ht="16.5" thickBot="1" x14ac:dyDescent="0.3">
      <c r="A8" s="70"/>
      <c r="B8" s="58"/>
      <c r="C8" s="41"/>
      <c r="D8" s="33"/>
      <c r="E8" s="55"/>
      <c r="F8" s="55"/>
      <c r="G8" s="55"/>
      <c r="H8" s="55"/>
      <c r="I8" s="55"/>
      <c r="J8" s="55"/>
    </row>
    <row r="9" spans="1:10" ht="15.75" x14ac:dyDescent="0.25">
      <c r="A9" s="71"/>
      <c r="B9" s="30"/>
      <c r="C9" s="27"/>
      <c r="D9" s="29"/>
      <c r="E9" s="54">
        <f t="shared" ref="E9:J9" si="0">SUM(E4:E8)</f>
        <v>577</v>
      </c>
      <c r="F9" s="54">
        <f>SUM(F4:F8)</f>
        <v>147.82</v>
      </c>
      <c r="G9" s="54">
        <f t="shared" si="0"/>
        <v>927.39800000000002</v>
      </c>
      <c r="H9" s="54">
        <f t="shared" si="0"/>
        <v>50.687000000000005</v>
      </c>
      <c r="I9" s="54">
        <f t="shared" si="0"/>
        <v>35.832000000000008</v>
      </c>
      <c r="J9" s="54">
        <f t="shared" si="0"/>
        <v>100.34800000000001</v>
      </c>
    </row>
    <row r="10" spans="1:10" x14ac:dyDescent="0.25">
      <c r="A10" s="1"/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13</v>
      </c>
      <c r="B12" s="23" t="s">
        <v>14</v>
      </c>
      <c r="C12" s="40" t="s">
        <v>33</v>
      </c>
      <c r="D12" s="35" t="s">
        <v>37</v>
      </c>
      <c r="E12" s="42">
        <v>100</v>
      </c>
      <c r="F12" s="57">
        <v>17.350000000000001</v>
      </c>
      <c r="G12" s="48">
        <f>E12*67.2/60</f>
        <v>112</v>
      </c>
      <c r="H12" s="45">
        <f>E12*0.78/60</f>
        <v>1.3</v>
      </c>
      <c r="I12" s="45">
        <f>E12*5.34/60</f>
        <v>8.9</v>
      </c>
      <c r="J12" s="45">
        <f>E12*4.02/60</f>
        <v>6.6999999999999993</v>
      </c>
    </row>
    <row r="13" spans="1:10" ht="31.5" x14ac:dyDescent="0.25">
      <c r="A13" s="1"/>
      <c r="B13" s="13" t="s">
        <v>15</v>
      </c>
      <c r="C13" s="40" t="s">
        <v>34</v>
      </c>
      <c r="D13" s="65" t="s">
        <v>43</v>
      </c>
      <c r="E13" s="42">
        <v>250</v>
      </c>
      <c r="F13" s="57">
        <v>33.590000000000003</v>
      </c>
      <c r="G13" s="48">
        <f>E13*150.6/250</f>
        <v>150.6</v>
      </c>
      <c r="H13" s="45">
        <f>E13*4.4/250</f>
        <v>4.4000000000000004</v>
      </c>
      <c r="I13" s="45">
        <f>E13*7.1/250</f>
        <v>7.1</v>
      </c>
      <c r="J13" s="45">
        <f>E13*17.2/250</f>
        <v>17.2</v>
      </c>
    </row>
    <row r="14" spans="1:10" ht="15.75" x14ac:dyDescent="0.25">
      <c r="A14" s="1"/>
      <c r="B14" s="13" t="s">
        <v>25</v>
      </c>
      <c r="C14" s="40" t="s">
        <v>26</v>
      </c>
      <c r="D14" s="32" t="s">
        <v>27</v>
      </c>
      <c r="E14" s="42">
        <v>105</v>
      </c>
      <c r="F14" s="57">
        <v>80.489999999999995</v>
      </c>
      <c r="G14" s="46">
        <f>E14*194/100</f>
        <v>203.7</v>
      </c>
      <c r="H14" s="43">
        <f>E14*13/100</f>
        <v>13.65</v>
      </c>
      <c r="I14" s="43">
        <f>E14*11.61/90</f>
        <v>13.545</v>
      </c>
      <c r="J14" s="43">
        <f>E14*5.76/90</f>
        <v>6.72</v>
      </c>
    </row>
    <row r="15" spans="1:10" ht="15.75" x14ac:dyDescent="0.25">
      <c r="A15" s="1"/>
      <c r="B15" s="13" t="s">
        <v>16</v>
      </c>
      <c r="C15" s="41" t="s">
        <v>35</v>
      </c>
      <c r="D15" s="37" t="s">
        <v>38</v>
      </c>
      <c r="E15" s="42">
        <v>200</v>
      </c>
      <c r="F15" s="57">
        <v>13.76</v>
      </c>
      <c r="G15" s="47">
        <f>E15*237/200</f>
        <v>237</v>
      </c>
      <c r="H15" s="44">
        <f>E15*7.1/200</f>
        <v>7.1</v>
      </c>
      <c r="I15" s="44">
        <f>E15*3/150</f>
        <v>4</v>
      </c>
      <c r="J15" s="44">
        <f>E15*32.4/150</f>
        <v>43.2</v>
      </c>
    </row>
    <row r="16" spans="1:10" ht="15.75" x14ac:dyDescent="0.25">
      <c r="A16" s="1"/>
      <c r="B16" s="13" t="s">
        <v>17</v>
      </c>
      <c r="C16" s="40" t="s">
        <v>36</v>
      </c>
      <c r="D16" s="36" t="s">
        <v>39</v>
      </c>
      <c r="E16" s="42">
        <v>200</v>
      </c>
      <c r="F16" s="57">
        <v>13.77</v>
      </c>
      <c r="G16" s="46">
        <v>80</v>
      </c>
      <c r="H16" s="43">
        <v>0.4</v>
      </c>
      <c r="I16" s="43">
        <v>0.4</v>
      </c>
      <c r="J16" s="43">
        <v>18.7</v>
      </c>
    </row>
    <row r="17" spans="1:10" ht="15.75" x14ac:dyDescent="0.25">
      <c r="A17" s="1"/>
      <c r="B17" s="13" t="s">
        <v>24</v>
      </c>
      <c r="C17" s="41" t="s">
        <v>21</v>
      </c>
      <c r="D17" s="62" t="s">
        <v>40</v>
      </c>
      <c r="E17" s="42">
        <v>30</v>
      </c>
      <c r="F17" s="57">
        <v>3.84</v>
      </c>
      <c r="G17" s="46">
        <f>E17*116.9/50</f>
        <v>70.14</v>
      </c>
      <c r="H17" s="43">
        <f>E17*3.95/50</f>
        <v>2.37</v>
      </c>
      <c r="I17" s="43">
        <f>E17*0.5/50</f>
        <v>0.3</v>
      </c>
      <c r="J17" s="43">
        <f>E17*24.15/50</f>
        <v>14.49</v>
      </c>
    </row>
    <row r="18" spans="1:10" ht="15.75" x14ac:dyDescent="0.25">
      <c r="A18" s="1"/>
      <c r="B18" s="13" t="s">
        <v>23</v>
      </c>
      <c r="C18" s="41" t="s">
        <v>22</v>
      </c>
      <c r="D18" s="64" t="s">
        <v>41</v>
      </c>
      <c r="E18" s="55">
        <v>36</v>
      </c>
      <c r="F18" s="57">
        <v>4.26</v>
      </c>
      <c r="G18" s="55">
        <f>E18*68.97/30</f>
        <v>82.763999999999996</v>
      </c>
      <c r="H18" s="55">
        <f>E18*1.68/30</f>
        <v>2.016</v>
      </c>
      <c r="I18" s="55">
        <f>E18*0.33/30</f>
        <v>0.39600000000000002</v>
      </c>
      <c r="J18" s="55">
        <f>E18*14.82/30</f>
        <v>17.783999999999999</v>
      </c>
    </row>
    <row r="19" spans="1:10" ht="15.75" x14ac:dyDescent="0.25">
      <c r="A19" s="1"/>
      <c r="B19" s="38"/>
      <c r="C19" s="38"/>
      <c r="D19" s="39"/>
      <c r="E19" s="56">
        <f>E12+E13+E14+E15+E16+E17+E18</f>
        <v>921</v>
      </c>
      <c r="F19" s="56">
        <f>F12+F13+F14+F15+F16+F17+F18-0.01</f>
        <v>167.05</v>
      </c>
      <c r="G19" s="56">
        <f t="shared" ref="G19:H19" si="1">G12+G13+G14+G15+G16+G17+G18</f>
        <v>936.20399999999995</v>
      </c>
      <c r="H19" s="56">
        <f t="shared" si="1"/>
        <v>31.236000000000004</v>
      </c>
      <c r="I19" s="56">
        <f>I12+I13+I14+I15+I16+I17+I18</f>
        <v>34.640999999999998</v>
      </c>
      <c r="J19" s="56">
        <f>J12+J13+J14+J15+J16+J17+J18</f>
        <v>124.79399999999998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2026-02-16T05:21:09Z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