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F9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<sst xmlns="http://schemas.openxmlformats.org/spreadsheetml/2006/main" count="48" uniqueCount="40">
  <si>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</si>
  <si>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</si>
  <si>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</si>
  <si>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</si>
  <si>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</si>
  <si>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</si>
  <si>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</si>
  <si>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</si>
  <si>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</si>
  <si>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</si>
  <si>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</si>
  <si>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</si>
  <si>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</si>
  <si>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</si>
  <si>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</si>
  <si>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</si>
  <si>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</si>
  <si>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</si>
  <si>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</si>
  <si>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</si>
  <si>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</si>
  <si>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</si>
  <si>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</si>
  <si>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</si>
  <si>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</si>
  <si>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</si>
  <si>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</si>
  <si>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</si>
  <si>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</si>
  <si>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</si>
  <si>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</si>
  <si>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</si>
  <si>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</si>
  <si>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</si>
  <si>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</si>
  <si>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32.1</t>
  </si>
  <si>
    <t>Салат из отварной свеклы с растительным маслом</t>
  </si>
  <si>
    <t>МАОУ СОШ №10                                     2 день</t>
  </si>
  <si>
    <t>Хлеб пшеничный витаминизированный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</si>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</sst>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46063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120</v>
      </c>
      <c r="F4" s="43">
        <v>103.8</v>
      </c>
      <c r="G4" s="41">
        <f>E4*203.22/90</f>
        <v>270.96000000000004</v>
      </c>
      <c r="H4" s="47">
        <f>E4*12.6/90</f>
        <v>16.8</v>
      </c>
      <c r="I4" s="47">
        <f>E4*13.5/90</f>
        <v>18</v>
      </c>
      <c r="J4" s="47">
        <f>E4*8.7/100</f>
        <v>10.44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55</v>
      </c>
      <c r="F7" s="64">
        <v>7.04</v>
      </c>
      <c r="G7" s="63">
        <f>E7*70.14/30</f>
        <v>128.59</v>
      </c>
      <c r="H7" s="63">
        <f>E7*2.37/30</f>
        <v>4.3449999999999998</v>
      </c>
      <c r="I7" s="63">
        <f>E7*0.3/30</f>
        <v>0.55000000000000004</v>
      </c>
      <c r="J7" s="63">
        <f>E7*14.49/30</f>
        <v>26.565000000000001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52</v>
      </c>
      <c r="F8" s="64">
        <v>6.14</v>
      </c>
      <c r="G8" s="63">
        <f>E8*68.97/30</f>
        <v>119.548</v>
      </c>
      <c r="H8" s="63">
        <f>E8*1.68/30</f>
        <v>2.9119999999999999</v>
      </c>
      <c r="I8" s="63">
        <f>E8*0.33/30</f>
        <v>0.57199999999999995</v>
      </c>
      <c r="J8" s="63">
        <f>E8*14.82/30</f>
        <v>25.687999999999999</v>
      </c>
    </row>
    <row r="9" spans="1:11" ht="15.75" x14ac:dyDescent="0.25">
      <c r="A9" s="73"/>
      <c r="B9" s="13"/>
      <c r="C9" s="37"/>
      <c r="D9" s="56"/>
      <c r="E9" s="46">
        <f>E4+E5+E6+E7+E8</f>
        <v>627</v>
      </c>
      <c r="F9" s="46">
        <f>F4+F5+F6+F7+F8</f>
        <v>147.81999999999996</v>
      </c>
      <c r="G9" s="46">
        <f t="shared" ref="G9:J9" si="0">G4+G5+G6+G7+G8</f>
        <v>773.76800000000003</v>
      </c>
      <c r="H9" s="46">
        <v>29.28</v>
      </c>
      <c r="I9" s="46">
        <f t="shared" si="0"/>
        <v>24.022000000000002</v>
      </c>
      <c r="J9" s="46">
        <f t="shared" si="0"/>
        <v>109.693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35</v>
      </c>
      <c r="D12" s="65" t="s">
        <v>36</v>
      </c>
      <c r="E12" s="50">
        <v>100</v>
      </c>
      <c r="F12" s="61">
        <v>8.66</v>
      </c>
      <c r="G12" s="45">
        <f>E12*87/100</f>
        <v>87</v>
      </c>
      <c r="H12" s="53">
        <f>E12*1.4/100</f>
        <v>1.4</v>
      </c>
      <c r="I12" s="53">
        <f>E12*6/100</f>
        <v>6</v>
      </c>
      <c r="J12" s="53">
        <f>E12*6.8/100</f>
        <v>6.8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250</v>
      </c>
      <c r="F13" s="61">
        <v>18.72</v>
      </c>
      <c r="G13" s="44">
        <f>E13*139.6/250</f>
        <v>139.6</v>
      </c>
      <c r="H13" s="52">
        <f>E13*3.9/250</f>
        <v>3.9</v>
      </c>
      <c r="I13" s="52">
        <f>E13*8.6/250</f>
        <v>8.6</v>
      </c>
      <c r="J13" s="52">
        <f>E13*11.6/250</f>
        <v>11.6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250</v>
      </c>
      <c r="F14" s="62">
        <v>123.33</v>
      </c>
      <c r="G14" s="55">
        <f>E14*432.2/250</f>
        <v>432.2</v>
      </c>
      <c r="H14" s="54">
        <f>E14*18.5/250</f>
        <v>18.5</v>
      </c>
      <c r="I14" s="54">
        <f>E14*20.64/250</f>
        <v>20.64</v>
      </c>
      <c r="J14" s="54">
        <f>E14*43.19/250</f>
        <v>43.19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46</v>
      </c>
      <c r="F16" s="64">
        <v>5.89</v>
      </c>
      <c r="G16" s="63">
        <f>E16*70.14/30</f>
        <v>107.548</v>
      </c>
      <c r="H16" s="63">
        <f>E16*2.37/30</f>
        <v>3.6340000000000003</v>
      </c>
      <c r="I16" s="63">
        <f>E16*0.3/30</f>
        <v>0.45999999999999996</v>
      </c>
      <c r="J16" s="63">
        <f>E16*14.49/30</f>
        <v>22.218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41</v>
      </c>
      <c r="F17" s="64">
        <v>4.8499999999999996</v>
      </c>
      <c r="G17" s="63">
        <f>E17*68.97/30</f>
        <v>94.259</v>
      </c>
      <c r="H17" s="63">
        <f>E17*1.68/30</f>
        <v>2.2959999999999998</v>
      </c>
      <c r="I17" s="63">
        <f>E17*0.33/30</f>
        <v>0.45100000000000001</v>
      </c>
      <c r="J17" s="63">
        <f>E17*14.82/30</f>
        <v>20.254000000000001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887</v>
      </c>
      <c r="F19" s="60">
        <f>F12+F13+F14+F15+F16+F17+F18</f>
        <v>167.04999999999998</v>
      </c>
      <c r="G19" s="60">
        <f t="shared" ref="G19:J19" si="1">G12+G13+G14+G15+G16+G17+G18</f>
        <v>971.60699999999997</v>
      </c>
      <c r="H19" s="60">
        <f t="shared" si="1"/>
        <v>29.73</v>
      </c>
      <c r="I19" s="60">
        <f t="shared" si="1"/>
        <v>36.151000000000003</v>
      </c>
      <c r="J19" s="60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2026-02-08T10:35:00Z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