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J9" i="1"/>
  <c r="I9" i="1"/>
  <c r="H9" i="1"/>
  <c r="G9" i="1"/>
  <c r="J10" i="1"/>
  <c r="I10" i="1"/>
  <c r="F10" i="1"/>
  <c r="E10" i="1"/>
  <c r="G10" i="1" l="1"/>
  <c r="H10" i="1"/>
  <c r="F19" i="1"/>
  <c r="H15" i="1" l="1"/>
  <c r="G14" i="1"/>
  <c r="J13" i="1"/>
  <c r="I13" i="1"/>
  <c r="H13" i="1"/>
  <c r="G13" i="1"/>
  <c r="J12" i="1"/>
  <c r="I12" i="1"/>
  <c r="H12" i="1"/>
  <c r="G12" i="1"/>
  <c r="I15" i="1" l="1"/>
  <c r="H14" i="1"/>
  <c r="G15" i="1"/>
  <c r="J15" i="1" l="1"/>
  <c r="J14" i="1"/>
  <c r="I14" i="1"/>
  <c r="J18" i="1" l="1"/>
  <c r="I18" i="1"/>
  <c r="H18" i="1"/>
  <c r="G18" i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<sst xmlns="http://schemas.openxmlformats.org/spreadsheetml/2006/main" count="49" uniqueCount="47">
  <si>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</si>
  <si>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</si>
  <si>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</si>
  <si>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</si>
  <si>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</si>
  <si>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</si>
  <si>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</si>
  <si>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</si>
  <si>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</si>
  <si>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</si>
  <si>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</si>
  <si>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</si>
  <si>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</si>
  <si>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</si>
  <si>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</si>
  <si>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</si>
  <si>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</si>
  <si>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</si>
  <si>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</si>
  <si>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</si>
  <si>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</si>
  <si>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</si>
  <si>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</si>
  <si>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</si>
  <si>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</si>
  <si>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</si>
  <si>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</si>
  <si>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</si>
  <si>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</si>
  <si>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</si>
  <si>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</si>
  <si>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</si>
  <si>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</si>
  <si>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</si>
  <si>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</si>
  <si>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</si>
  <si>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</si>
  <si>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</si>
  <si>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</si>
  <si>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</si>
  <si>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</si>
  <si>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446</t>
  </si>
  <si>
    <t>Хлеб ржано-пшеничный</t>
  </si>
  <si>
    <t>Кукуруза консервированная с растительным маслом</t>
  </si>
  <si>
    <t>МАОУ СОШ №10                                         5 день</t>
  </si>
  <si>
    <t>хлеб белый</t>
  </si>
  <si>
    <t>Борщ из капусты с картофелем,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</si>
</sst>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8" xfId="5" applyFill="1" applyBorder="1" applyProtection="1">
      <protection locked="0"/>
    </xf>
    <xf numFmtId="0" fontId="6" fillId="3" borderId="8" xfId="5" applyFill="1" applyBorder="1" applyProtection="1">
      <protection locked="0"/>
    </xf>
    <xf numFmtId="0" fontId="6" fillId="3" borderId="8" xfId="5" applyFill="1" applyBorder="1" applyAlignment="1" applyProtection="1">
      <alignment wrapText="1"/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1" fontId="6" fillId="3" borderId="9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4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6" fillId="4" borderId="1" xfId="5" applyFill="1" applyBorder="1" applyProtection="1">
      <protection locked="0"/>
    </xf>
    <xf numFmtId="0" fontId="6" fillId="4" borderId="1" xfId="5" applyFill="1" applyBorder="1" applyAlignment="1" applyProtection="1">
      <alignment wrapText="1"/>
      <protection locked="0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44</v>
      </c>
      <c r="C1" s="59"/>
      <c r="D1" s="60"/>
      <c r="E1" t="s">
        <v>18</v>
      </c>
      <c r="F1" s="9"/>
      <c r="I1" t="s">
        <v>1</v>
      </c>
      <c r="J1" s="51">
        <v>46010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1" t="s">
        <v>10</v>
      </c>
      <c r="B4" s="12"/>
      <c r="C4" s="21"/>
      <c r="D4" s="52"/>
      <c r="E4" s="39"/>
      <c r="F4" s="41"/>
      <c r="G4" s="44"/>
      <c r="H4" s="40"/>
      <c r="I4" s="40"/>
      <c r="J4" s="40"/>
    </row>
    <row r="5" spans="1:10" ht="15.75" x14ac:dyDescent="0.25">
      <c r="A5" s="61"/>
      <c r="B5" s="12" t="s">
        <v>11</v>
      </c>
      <c r="C5" s="30" t="s">
        <v>30</v>
      </c>
      <c r="D5" s="22" t="s">
        <v>31</v>
      </c>
      <c r="E5" s="39">
        <v>240</v>
      </c>
      <c r="F5" s="44">
        <v>77.44</v>
      </c>
      <c r="G5" s="44">
        <f>E5*407.52/240</f>
        <v>407.51999999999992</v>
      </c>
      <c r="H5" s="44">
        <f>E5*19.5/200</f>
        <v>23.4</v>
      </c>
      <c r="I5" s="44">
        <f>E5*21.2/200</f>
        <v>25.44</v>
      </c>
      <c r="J5" s="44">
        <f>E5*17.7/200</f>
        <v>21.24</v>
      </c>
    </row>
    <row r="6" spans="1:10" ht="15.75" x14ac:dyDescent="0.25">
      <c r="A6" s="61"/>
      <c r="B6" s="13" t="s">
        <v>12</v>
      </c>
      <c r="C6" s="47" t="s">
        <v>27</v>
      </c>
      <c r="D6" s="23" t="s">
        <v>28</v>
      </c>
      <c r="E6" s="44">
        <v>200</v>
      </c>
      <c r="F6" s="42">
        <v>3.03</v>
      </c>
      <c r="G6" s="44">
        <v>39</v>
      </c>
      <c r="H6" s="44">
        <v>0.1</v>
      </c>
      <c r="I6" s="44">
        <v>0</v>
      </c>
      <c r="J6" s="44">
        <v>9.8000000000000007</v>
      </c>
    </row>
    <row r="7" spans="1:10" ht="15.75" x14ac:dyDescent="0.25">
      <c r="A7" s="61"/>
      <c r="B7" s="56" t="s">
        <v>45</v>
      </c>
      <c r="C7" s="48">
        <v>44240</v>
      </c>
      <c r="D7" s="24" t="s">
        <v>29</v>
      </c>
      <c r="E7" s="44">
        <v>60</v>
      </c>
      <c r="F7" s="46">
        <v>40.44</v>
      </c>
      <c r="G7" s="44">
        <f>E7*127.7/50</f>
        <v>153.24</v>
      </c>
      <c r="H7" s="44">
        <f>E7*6.1/50</f>
        <v>7.32</v>
      </c>
      <c r="I7" s="44">
        <f>E7*3.7/50</f>
        <v>4.4400000000000004</v>
      </c>
      <c r="J7" s="44">
        <f>E7*17.5/50</f>
        <v>21</v>
      </c>
    </row>
    <row r="8" spans="1:10" ht="16.5" thickBot="1" x14ac:dyDescent="0.3">
      <c r="A8" s="61"/>
      <c r="B8" s="14" t="s">
        <v>24</v>
      </c>
      <c r="C8" s="31" t="s">
        <v>22</v>
      </c>
      <c r="D8" s="53" t="s">
        <v>42</v>
      </c>
      <c r="E8" s="44">
        <v>54</v>
      </c>
      <c r="F8" s="44">
        <v>6.39</v>
      </c>
      <c r="G8" s="44">
        <f>E8*68.97/30</f>
        <v>124.146</v>
      </c>
      <c r="H8" s="44">
        <f>E8*1.68/30</f>
        <v>3.024</v>
      </c>
      <c r="I8" s="44">
        <f>E8*0.33/30</f>
        <v>0.59399999999999997</v>
      </c>
      <c r="J8" s="44">
        <f>E8*14.82/30</f>
        <v>26.675999999999998</v>
      </c>
    </row>
    <row r="9" spans="1:10" ht="31.5" x14ac:dyDescent="0.25">
      <c r="A9" s="61"/>
      <c r="B9" s="49"/>
      <c r="C9" s="47" t="s">
        <v>41</v>
      </c>
      <c r="D9" s="50" t="s">
        <v>43</v>
      </c>
      <c r="E9" s="44">
        <v>26</v>
      </c>
      <c r="F9" s="44">
        <v>20.51</v>
      </c>
      <c r="G9" s="44">
        <f>96*E9/100</f>
        <v>24.96</v>
      </c>
      <c r="H9" s="44">
        <f>2.3*E9/100</f>
        <v>0.59799999999999998</v>
      </c>
      <c r="I9" s="44">
        <f>4*E9/100</f>
        <v>1.04</v>
      </c>
      <c r="J9" s="44">
        <f>13.3*E9/100</f>
        <v>3.4580000000000002</v>
      </c>
    </row>
    <row r="10" spans="1:10" ht="15.75" x14ac:dyDescent="0.25">
      <c r="A10" s="1"/>
      <c r="B10" s="54"/>
      <c r="C10" s="54"/>
      <c r="D10" s="55"/>
      <c r="E10" s="43">
        <f>E5+E6+E7+E8+E9</f>
        <v>580</v>
      </c>
      <c r="F10" s="43">
        <f>F5+F6+F7+F8+F9+0.01</f>
        <v>147.82</v>
      </c>
      <c r="G10" s="43">
        <f t="shared" ref="G10:I10" si="0">G5+G6+G7+G8+G9</f>
        <v>748.86599999999999</v>
      </c>
      <c r="H10" s="43">
        <f>H5+H6+H7+H8+H9</f>
        <v>34.442</v>
      </c>
      <c r="I10" s="43">
        <f t="shared" si="0"/>
        <v>31.514000000000003</v>
      </c>
      <c r="J10" s="43">
        <f>J5+J6+J7+J8+J9</f>
        <v>82.173999999999992</v>
      </c>
    </row>
    <row r="11" spans="1:10" ht="15.75" thickBot="1" x14ac:dyDescent="0.3">
      <c r="A11" s="2"/>
      <c r="B11" s="15"/>
      <c r="C11" s="15"/>
      <c r="D11" s="16"/>
      <c r="E11" s="17"/>
      <c r="F11" s="18"/>
      <c r="G11" s="17"/>
      <c r="H11" s="17"/>
      <c r="I11" s="17"/>
      <c r="J11" s="20"/>
    </row>
    <row r="12" spans="1:10" ht="31.5" x14ac:dyDescent="0.25">
      <c r="A12" s="1" t="s">
        <v>13</v>
      </c>
      <c r="B12" s="19" t="s">
        <v>14</v>
      </c>
      <c r="C12" s="30" t="s">
        <v>32</v>
      </c>
      <c r="D12" s="25" t="s">
        <v>36</v>
      </c>
      <c r="E12" s="32">
        <v>100</v>
      </c>
      <c r="F12" s="46">
        <v>14.1</v>
      </c>
      <c r="G12" s="38">
        <f>E12*96.4/100</f>
        <v>96.4</v>
      </c>
      <c r="H12" s="35">
        <f>E12*1/100</f>
        <v>1</v>
      </c>
      <c r="I12" s="35">
        <f>E12*6/100</f>
        <v>6</v>
      </c>
      <c r="J12" s="35">
        <f>E12*9.6/100</f>
        <v>9.6</v>
      </c>
    </row>
    <row r="13" spans="1:10" ht="31.5" x14ac:dyDescent="0.25">
      <c r="A13" s="1"/>
      <c r="B13" s="13" t="s">
        <v>15</v>
      </c>
      <c r="C13" s="30" t="s">
        <v>33</v>
      </c>
      <c r="D13" s="57" t="s">
        <v>46</v>
      </c>
      <c r="E13" s="32">
        <v>250</v>
      </c>
      <c r="F13" s="46">
        <v>31.61</v>
      </c>
      <c r="G13" s="38">
        <f>E13*116/250</f>
        <v>116</v>
      </c>
      <c r="H13" s="35">
        <f>E13*3.8/250</f>
        <v>3.8</v>
      </c>
      <c r="I13" s="35">
        <f>E13*6.9/250</f>
        <v>6.9</v>
      </c>
      <c r="J13" s="35">
        <f>E13*9.6/250</f>
        <v>9.6</v>
      </c>
    </row>
    <row r="14" spans="1:10" ht="15.75" x14ac:dyDescent="0.25">
      <c r="A14" s="1"/>
      <c r="B14" s="13" t="s">
        <v>26</v>
      </c>
      <c r="C14" s="30" t="s">
        <v>34</v>
      </c>
      <c r="D14" s="52" t="s">
        <v>40</v>
      </c>
      <c r="E14" s="32">
        <v>105</v>
      </c>
      <c r="F14" s="46">
        <v>80.489999999999995</v>
      </c>
      <c r="G14" s="36">
        <f>E14*194/100</f>
        <v>203.7</v>
      </c>
      <c r="H14" s="33">
        <f>E14*13/100</f>
        <v>13.65</v>
      </c>
      <c r="I14" s="33">
        <f>E14*11.61/90</f>
        <v>13.545</v>
      </c>
      <c r="J14" s="33">
        <f>E14*5.76/90</f>
        <v>6.72</v>
      </c>
    </row>
    <row r="15" spans="1:10" ht="15.75" x14ac:dyDescent="0.25">
      <c r="A15" s="1"/>
      <c r="B15" s="13" t="s">
        <v>16</v>
      </c>
      <c r="C15" s="31">
        <v>44258</v>
      </c>
      <c r="D15" s="27" t="s">
        <v>37</v>
      </c>
      <c r="E15" s="32">
        <v>180</v>
      </c>
      <c r="F15" s="46">
        <v>21.8</v>
      </c>
      <c r="G15" s="37">
        <f>E15*153.6/180</f>
        <v>153.6</v>
      </c>
      <c r="H15" s="34">
        <f>E15*4.23/200</f>
        <v>3.8070000000000004</v>
      </c>
      <c r="I15" s="34">
        <f>E15*4.32/180</f>
        <v>4.32</v>
      </c>
      <c r="J15" s="34">
        <f>E15*20.4/150</f>
        <v>24.479999999999997</v>
      </c>
    </row>
    <row r="16" spans="1:10" ht="15.75" x14ac:dyDescent="0.25">
      <c r="A16" s="1"/>
      <c r="B16" s="13" t="s">
        <v>17</v>
      </c>
      <c r="C16" s="30" t="s">
        <v>35</v>
      </c>
      <c r="D16" s="26" t="s">
        <v>38</v>
      </c>
      <c r="E16" s="32">
        <v>200</v>
      </c>
      <c r="F16" s="46">
        <v>7.66</v>
      </c>
      <c r="G16" s="36">
        <v>54</v>
      </c>
      <c r="H16" s="33">
        <v>0.2</v>
      </c>
      <c r="I16" s="33">
        <v>0.1</v>
      </c>
      <c r="J16" s="33">
        <v>13.1</v>
      </c>
    </row>
    <row r="17" spans="1:10" ht="15.75" x14ac:dyDescent="0.25">
      <c r="A17" s="1"/>
      <c r="B17" s="13" t="s">
        <v>25</v>
      </c>
      <c r="C17" s="31" t="s">
        <v>21</v>
      </c>
      <c r="D17" s="50" t="s">
        <v>39</v>
      </c>
      <c r="E17" s="32">
        <v>52</v>
      </c>
      <c r="F17" s="46">
        <v>6.66</v>
      </c>
      <c r="G17" s="36">
        <f>E17*116.9/50</f>
        <v>121.57600000000001</v>
      </c>
      <c r="H17" s="33">
        <f>E17*3.95/50</f>
        <v>4.1080000000000005</v>
      </c>
      <c r="I17" s="33">
        <f>E17*0.5/50</f>
        <v>0.52</v>
      </c>
      <c r="J17" s="33">
        <f>E17*24.15/50</f>
        <v>25.116</v>
      </c>
    </row>
    <row r="18" spans="1:10" ht="15.75" x14ac:dyDescent="0.25">
      <c r="A18" s="1"/>
      <c r="B18" s="13" t="s">
        <v>24</v>
      </c>
      <c r="C18" s="31" t="s">
        <v>22</v>
      </c>
      <c r="D18" s="23" t="s">
        <v>23</v>
      </c>
      <c r="E18" s="44">
        <v>40</v>
      </c>
      <c r="F18" s="46">
        <v>4.74</v>
      </c>
      <c r="G18" s="44">
        <f>E18*68.97/30</f>
        <v>91.960000000000008</v>
      </c>
      <c r="H18" s="44">
        <f>E18*1.68/30</f>
        <v>2.2400000000000002</v>
      </c>
      <c r="I18" s="44">
        <f>E18*0.33/30</f>
        <v>0.44000000000000006</v>
      </c>
      <c r="J18" s="44">
        <f>E18*14.82/30</f>
        <v>19.759999999999998</v>
      </c>
    </row>
    <row r="19" spans="1:10" ht="15.75" x14ac:dyDescent="0.25">
      <c r="A19" s="1"/>
      <c r="B19" s="28"/>
      <c r="C19" s="28"/>
      <c r="D19" s="29"/>
      <c r="E19" s="45">
        <f>E12+E13+E14+E15+E16+E17+E18</f>
        <v>927</v>
      </c>
      <c r="F19" s="45">
        <f>F12+F13+F14+F15+F16+F17+F18-0.01</f>
        <v>167.05</v>
      </c>
      <c r="G19" s="45">
        <f>G12+G13+G14+G15+G16+G17+G18</f>
        <v>837.2360000000001</v>
      </c>
      <c r="H19" s="45">
        <f>H12+H13+H14+H15+H16+H17+H18</f>
        <v>28.805</v>
      </c>
      <c r="I19" s="45">
        <f t="shared" ref="I19:J19" si="1">I12+I13+I14+I15+I16+I17+I18</f>
        <v>31.825000000000003</v>
      </c>
      <c r="J19" s="45">
        <f t="shared" si="1"/>
        <v>108.37599999999998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2025-12-15T04:14:13Z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