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I11" i="1"/>
  <c r="H11" i="1"/>
  <c r="G11" i="1"/>
  <c r="F11" i="1"/>
  <c r="E11" i="1"/>
  <c r="F20" i="1" l="1"/>
  <c r="J16" i="1" l="1"/>
  <c r="J15" i="1"/>
  <c r="J14" i="1"/>
  <c r="I16" i="1"/>
  <c r="I15" i="1"/>
  <c r="I14" i="1"/>
  <c r="I13" i="1"/>
  <c r="H16" i="1"/>
  <c r="H15" i="1"/>
  <c r="H14" i="1"/>
  <c r="G15" i="1"/>
  <c r="G14" i="1"/>
  <c r="G16" i="1" l="1"/>
  <c r="J13" i="1"/>
  <c r="H13" i="1"/>
  <c r="G13" i="1"/>
  <c r="J19" i="1"/>
  <c r="I19" i="1"/>
  <c r="H19" i="1"/>
  <c r="G19" i="1"/>
  <c r="J18" i="1"/>
  <c r="I18" i="1"/>
  <c r="H18" i="1"/>
  <c r="G18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<sst xmlns="http://schemas.openxmlformats.org/spreadsheetml/2006/main" count="52" uniqueCount="43">
  <si>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</si>
  <si>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</si>
  <si>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</si>
  <si>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</si>
  <si>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</si>
  <si>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</si>
  <si>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</si>
  <si>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</si>
  <si>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</si>
  <si>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</si>
  <si>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</si>
  <si>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</si>
  <si>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</si>
  <si>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</si>
  <si>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</si>
  <si>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</si>
  <si>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</si>
  <si>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</si>
  <si>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</si>
  <si>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</si>
  <si>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</si>
  <si>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</si>
  <si>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</si>
  <si>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</si>
  <si>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</si>
  <si>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</si>
  <si>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</si>
  <si>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</si>
  <si>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</si>
  <si>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</si>
  <si>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</si>
  <si>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</si>
  <si>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</si>
  <si>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</si>
  <si>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</si>
  <si>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</si>
  <si>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</si>
  <si>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</si>
  <si>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</si>
  <si>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44409</t>
  </si>
  <si>
    <t>Салат из свежей капусты с огурцами и растительным маслом</t>
  </si>
  <si>
    <t>МАОУ СОШ №10                                       3 день</t>
  </si>
  <si>
    <t>36.10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</si>
</sst>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49" fontId="0" fillId="0" borderId="11" xfId="0" applyNumberFormat="1" applyBorder="1" applyAlignment="1">
      <alignment horizontal="center"/>
    </xf>
    <xf numFmtId="49" fontId="6" fillId="3" borderId="8" xfId="5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0" fillId="0" borderId="1" xfId="5" applyNumberFormat="1" applyFont="1" applyFill="1" applyBorder="1" applyAlignment="1" applyProtection="1">
      <alignment horizontal="left" vertical="center" wrapText="1"/>
      <protection locked="0"/>
    </xf>
    <xf numFmtId="0" fontId="12" fillId="5" borderId="1" xfId="5" applyFont="1" applyFill="1" applyBorder="1" applyProtection="1">
      <protection locked="0"/>
    </xf>
    <xf numFmtId="49" fontId="12" fillId="5" borderId="1" xfId="5" applyNumberFormat="1" applyFont="1" applyFill="1" applyBorder="1" applyProtection="1">
      <protection locked="0"/>
    </xf>
    <xf numFmtId="0" fontId="12" fillId="5" borderId="1" xfId="5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41</v>
      </c>
      <c r="C1" s="63"/>
      <c r="D1" s="64"/>
      <c r="E1" t="s">
        <v>17</v>
      </c>
      <c r="F1" s="9"/>
      <c r="I1" t="s">
        <v>1</v>
      </c>
      <c r="J1" s="57">
        <v>46008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4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5" t="s">
        <v>10</v>
      </c>
      <c r="B4" s="12"/>
      <c r="C4" s="29"/>
      <c r="D4" s="28"/>
      <c r="E4" s="31"/>
      <c r="F4" s="35"/>
      <c r="G4" s="37"/>
      <c r="H4" s="32"/>
      <c r="I4" s="32"/>
      <c r="J4" s="32"/>
    </row>
    <row r="5" spans="1:11" ht="15.75" x14ac:dyDescent="0.25">
      <c r="A5" s="65"/>
      <c r="B5" s="12" t="s">
        <v>20</v>
      </c>
      <c r="C5" s="29">
        <v>4232</v>
      </c>
      <c r="D5" s="28" t="s">
        <v>25</v>
      </c>
      <c r="E5" s="33">
        <v>90</v>
      </c>
      <c r="F5" s="35">
        <v>64.599999999999994</v>
      </c>
      <c r="G5" s="45">
        <f>E5*198/90</f>
        <v>198</v>
      </c>
      <c r="H5" s="33">
        <f>E5*17.19/90</f>
        <v>17.190000000000001</v>
      </c>
      <c r="I5" s="33">
        <f>E5*14.31/90</f>
        <v>14.31</v>
      </c>
      <c r="J5" s="33">
        <f>E5*0.18/90</f>
        <v>0.18</v>
      </c>
    </row>
    <row r="6" spans="1:11" ht="15.75" x14ac:dyDescent="0.25">
      <c r="A6" s="65"/>
      <c r="B6" s="13" t="s">
        <v>15</v>
      </c>
      <c r="C6" s="29" t="s">
        <v>23</v>
      </c>
      <c r="D6" s="27" t="s">
        <v>26</v>
      </c>
      <c r="E6" s="33">
        <v>150</v>
      </c>
      <c r="F6" s="36">
        <v>10.32</v>
      </c>
      <c r="G6" s="45">
        <f>E6*177.75/150</f>
        <v>177.75</v>
      </c>
      <c r="H6" s="33">
        <f>E6*5.33/150</f>
        <v>5.33</v>
      </c>
      <c r="I6" s="33">
        <f>E6*3/150</f>
        <v>3</v>
      </c>
      <c r="J6" s="33">
        <f>E6*32.4/150</f>
        <v>32.4</v>
      </c>
    </row>
    <row r="7" spans="1:11" ht="15.75" x14ac:dyDescent="0.25">
      <c r="A7" s="65"/>
      <c r="B7" s="13" t="s">
        <v>11</v>
      </c>
      <c r="C7" s="29" t="s">
        <v>42</v>
      </c>
      <c r="D7" s="47" t="s">
        <v>31</v>
      </c>
      <c r="E7" s="33">
        <v>200</v>
      </c>
      <c r="F7" s="35">
        <v>22.54</v>
      </c>
      <c r="G7" s="44">
        <v>135</v>
      </c>
      <c r="H7" s="34">
        <v>3.6</v>
      </c>
      <c r="I7" s="34">
        <v>3.3</v>
      </c>
      <c r="J7" s="34">
        <v>22.8</v>
      </c>
    </row>
    <row r="8" spans="1:11" ht="16.5" thickBot="1" x14ac:dyDescent="0.3">
      <c r="A8" s="65"/>
      <c r="B8" s="53" t="s">
        <v>28</v>
      </c>
      <c r="C8" s="29" t="s">
        <v>24</v>
      </c>
      <c r="D8" s="46" t="s">
        <v>36</v>
      </c>
      <c r="E8" s="33">
        <v>33</v>
      </c>
      <c r="F8" s="45">
        <v>4.22</v>
      </c>
      <c r="G8" s="44">
        <f>E8*70.14/30</f>
        <v>77.153999999999996</v>
      </c>
      <c r="H8" s="34">
        <f>E8*2.37/30</f>
        <v>2.6070000000000002</v>
      </c>
      <c r="I8" s="34">
        <f>E8*0.3/30</f>
        <v>0.33</v>
      </c>
      <c r="J8" s="34">
        <f>E8*14.49/30</f>
        <v>15.939</v>
      </c>
    </row>
    <row r="9" spans="1:11" ht="16.5" thickBot="1" x14ac:dyDescent="0.3">
      <c r="A9" s="65"/>
      <c r="B9" s="12" t="s">
        <v>27</v>
      </c>
      <c r="C9" s="29" t="s">
        <v>24</v>
      </c>
      <c r="D9" s="48" t="s">
        <v>32</v>
      </c>
      <c r="E9" s="33">
        <v>30</v>
      </c>
      <c r="F9" s="44">
        <v>3.55</v>
      </c>
      <c r="G9" s="44">
        <f>E9*68.97/30</f>
        <v>68.97</v>
      </c>
      <c r="H9" s="34">
        <f>E9*1.68/30</f>
        <v>1.68</v>
      </c>
      <c r="I9" s="34">
        <f>E9*0.33/30</f>
        <v>0.33</v>
      </c>
      <c r="J9" s="34">
        <f>E9*14.82/30</f>
        <v>14.82</v>
      </c>
    </row>
    <row r="10" spans="1:11" ht="31.5" x14ac:dyDescent="0.25">
      <c r="A10" s="65"/>
      <c r="B10" s="18"/>
      <c r="C10" s="29" t="s">
        <v>39</v>
      </c>
      <c r="D10" s="52" t="s">
        <v>40</v>
      </c>
      <c r="E10" s="33">
        <v>90</v>
      </c>
      <c r="F10" s="44">
        <v>19.809999999999999</v>
      </c>
      <c r="G10" s="44">
        <f>E10*128/100</f>
        <v>115.2</v>
      </c>
      <c r="H10" s="58">
        <f>E10*2.5/100</f>
        <v>2.25</v>
      </c>
      <c r="I10" s="58">
        <f>E10*10/100</f>
        <v>9</v>
      </c>
      <c r="J10" s="58">
        <f>E10*7.08/100</f>
        <v>6.3720000000000008</v>
      </c>
    </row>
    <row r="11" spans="1:11" ht="15.75" x14ac:dyDescent="0.25">
      <c r="A11" s="1"/>
      <c r="B11" s="59"/>
      <c r="C11" s="60"/>
      <c r="D11" s="61"/>
      <c r="E11" s="30">
        <f>E5+E6+E7+E8+E9+E10</f>
        <v>593</v>
      </c>
      <c r="F11" s="30">
        <f>F5+F6+F7+F8+F9+F10</f>
        <v>125.03999999999998</v>
      </c>
      <c r="G11" s="30">
        <f t="shared" ref="G11:J11" si="0">G5+G6+G7+G8+G9+G10</f>
        <v>772.07400000000007</v>
      </c>
      <c r="H11" s="30">
        <f>H5+H6+H7+H8+H9+H10-0.01</f>
        <v>32.647000000000006</v>
      </c>
      <c r="I11" s="30">
        <f t="shared" si="0"/>
        <v>30.27</v>
      </c>
      <c r="J11" s="30">
        <f t="shared" si="0"/>
        <v>92.510999999999981</v>
      </c>
    </row>
    <row r="12" spans="1:11" ht="16.5" thickBot="1" x14ac:dyDescent="0.3">
      <c r="A12" s="2"/>
      <c r="B12" s="14"/>
      <c r="C12" s="55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29" t="s">
        <v>29</v>
      </c>
      <c r="D13" s="49" t="s">
        <v>33</v>
      </c>
      <c r="E13" s="38">
        <v>60</v>
      </c>
      <c r="F13" s="44">
        <v>10.57</v>
      </c>
      <c r="G13" s="42">
        <f>E13*183.84/60</f>
        <v>183.84</v>
      </c>
      <c r="H13" s="40">
        <f>E13*3.24/60</f>
        <v>3.24</v>
      </c>
      <c r="I13" s="40">
        <f>E13*7.74/60</f>
        <v>7.74</v>
      </c>
      <c r="J13" s="40">
        <f>E13*25.26/60</f>
        <v>25.26</v>
      </c>
      <c r="K13" s="21"/>
    </row>
    <row r="14" spans="1:11" ht="31.5" x14ac:dyDescent="0.25">
      <c r="A14" s="1"/>
      <c r="B14" s="13" t="s">
        <v>14</v>
      </c>
      <c r="C14" s="29" t="s">
        <v>37</v>
      </c>
      <c r="D14" s="50" t="s">
        <v>34</v>
      </c>
      <c r="E14" s="38">
        <v>200</v>
      </c>
      <c r="F14" s="44">
        <v>21.33</v>
      </c>
      <c r="G14" s="42">
        <f>E14*70/200</f>
        <v>70</v>
      </c>
      <c r="H14" s="40">
        <f>E14*2.22/200</f>
        <v>2.2200000000000002</v>
      </c>
      <c r="I14" s="40">
        <f>E14*3.84/200</f>
        <v>3.84</v>
      </c>
      <c r="J14" s="40">
        <f>E14*6.68/200</f>
        <v>6.68</v>
      </c>
      <c r="K14" s="22"/>
    </row>
    <row r="15" spans="1:11" ht="15.75" x14ac:dyDescent="0.25">
      <c r="A15" s="1"/>
      <c r="B15" s="13" t="s">
        <v>20</v>
      </c>
      <c r="C15" s="29" t="s">
        <v>38</v>
      </c>
      <c r="D15" s="50" t="s">
        <v>21</v>
      </c>
      <c r="E15" s="38">
        <v>100</v>
      </c>
      <c r="F15" s="44">
        <v>75.34</v>
      </c>
      <c r="G15" s="43">
        <f>E15*230.6/100</f>
        <v>230.6</v>
      </c>
      <c r="H15" s="41">
        <f>E15*12.9/100</f>
        <v>12.9</v>
      </c>
      <c r="I15" s="41">
        <f>E15*13.4/100</f>
        <v>13.4</v>
      </c>
      <c r="J15" s="41">
        <f>E15*14.6/100</f>
        <v>14.6</v>
      </c>
      <c r="K15" s="22"/>
    </row>
    <row r="16" spans="1:11" ht="15.75" x14ac:dyDescent="0.25">
      <c r="A16" s="1"/>
      <c r="B16" s="13" t="s">
        <v>15</v>
      </c>
      <c r="C16" s="26">
        <v>44533</v>
      </c>
      <c r="D16" s="48" t="s">
        <v>22</v>
      </c>
      <c r="E16" s="39">
        <v>150</v>
      </c>
      <c r="F16" s="44">
        <v>15.99</v>
      </c>
      <c r="G16" s="42">
        <f>E16*87/150</f>
        <v>87</v>
      </c>
      <c r="H16" s="40">
        <f>E16*4.33/200</f>
        <v>3.2475000000000001</v>
      </c>
      <c r="I16" s="40">
        <f>E16*3.73/200</f>
        <v>2.7974999999999999</v>
      </c>
      <c r="J16" s="40">
        <f>E16*15.87/200</f>
        <v>11.9025</v>
      </c>
      <c r="K16" s="22"/>
    </row>
    <row r="17" spans="1:11" ht="15.75" x14ac:dyDescent="0.25">
      <c r="A17" s="1"/>
      <c r="B17" s="13" t="s">
        <v>16</v>
      </c>
      <c r="C17" s="29" t="s">
        <v>30</v>
      </c>
      <c r="D17" s="51" t="s">
        <v>35</v>
      </c>
      <c r="E17" s="38">
        <v>200</v>
      </c>
      <c r="F17" s="44">
        <v>12.54</v>
      </c>
      <c r="G17" s="42">
        <v>48</v>
      </c>
      <c r="H17" s="40">
        <v>0</v>
      </c>
      <c r="I17" s="40">
        <v>0</v>
      </c>
      <c r="J17" s="40">
        <v>12</v>
      </c>
      <c r="K17" s="22"/>
    </row>
    <row r="18" spans="1:11" ht="15.75" x14ac:dyDescent="0.25">
      <c r="A18" s="1"/>
      <c r="B18" s="13" t="s">
        <v>28</v>
      </c>
      <c r="C18" s="29" t="s">
        <v>24</v>
      </c>
      <c r="D18" s="46" t="s">
        <v>36</v>
      </c>
      <c r="E18" s="33">
        <v>40</v>
      </c>
      <c r="F18" s="45">
        <v>5.12</v>
      </c>
      <c r="G18" s="44">
        <f>E18*70.14/30</f>
        <v>93.52</v>
      </c>
      <c r="H18" s="34">
        <f>E18*2.37/30</f>
        <v>3.1600000000000006</v>
      </c>
      <c r="I18" s="34">
        <f>E18*0.3/30</f>
        <v>0.4</v>
      </c>
      <c r="J18" s="34">
        <f>E18*14.49/30</f>
        <v>19.32</v>
      </c>
      <c r="K18" s="22"/>
    </row>
    <row r="19" spans="1:11" ht="15.75" x14ac:dyDescent="0.25">
      <c r="A19" s="1"/>
      <c r="B19" s="19" t="s">
        <v>27</v>
      </c>
      <c r="C19" s="29" t="s">
        <v>24</v>
      </c>
      <c r="D19" s="48" t="s">
        <v>32</v>
      </c>
      <c r="E19" s="33">
        <v>35</v>
      </c>
      <c r="F19" s="44">
        <v>4.1500000000000004</v>
      </c>
      <c r="G19" s="44">
        <f>E19*68.97/30</f>
        <v>80.464999999999989</v>
      </c>
      <c r="H19" s="34">
        <f>E19*1.68/30</f>
        <v>1.96</v>
      </c>
      <c r="I19" s="34">
        <f>E19*0.33/30</f>
        <v>0.38500000000000001</v>
      </c>
      <c r="J19" s="34">
        <f>E19*14.82/30</f>
        <v>17.290000000000003</v>
      </c>
      <c r="K19" s="22"/>
    </row>
    <row r="20" spans="1:11" ht="15.75" x14ac:dyDescent="0.25">
      <c r="A20" s="1"/>
      <c r="B20" s="19"/>
      <c r="C20" s="26"/>
      <c r="D20" s="25"/>
      <c r="E20" s="30">
        <f>E13+E14+E15+E16+E17+E18+E19</f>
        <v>785</v>
      </c>
      <c r="F20" s="30">
        <f>F13+F14+F15+F16+F17+F18+F19+0.01</f>
        <v>145.05000000000001</v>
      </c>
      <c r="G20" s="30">
        <f t="shared" ref="G20:J20" si="1">G13+G14+G15+G16+G17+G18+G19</f>
        <v>793.42500000000007</v>
      </c>
      <c r="H20" s="30">
        <f t="shared" si="1"/>
        <v>26.727499999999999</v>
      </c>
      <c r="I20" s="30">
        <f t="shared" si="1"/>
        <v>28.5625</v>
      </c>
      <c r="J20" s="30">
        <f t="shared" si="1"/>
        <v>107.05249999999999</v>
      </c>
    </row>
    <row r="21" spans="1:11" ht="15.75" thickBot="1" x14ac:dyDescent="0.3">
      <c r="A21" s="2"/>
      <c r="B21" s="3"/>
      <c r="C21" s="56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2025-12-12T07:46:37Z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