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12-18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G12" i="1"/>
  <c r="J12" i="1"/>
  <c r="I12" i="1"/>
  <c r="H12" i="1"/>
  <c r="J13" i="1"/>
  <c r="I13" i="1"/>
  <c r="H13" i="1"/>
  <c r="G13" i="1"/>
  <c r="G14" i="1"/>
  <c r="J14" i="1"/>
  <c r="I14" i="1"/>
  <c r="H14" i="1"/>
  <c r="F9" i="1"/>
  <c r="J4" i="1" l="1"/>
  <c r="G5" i="1" l="1"/>
  <c r="J5" i="1"/>
  <c r="I5" i="1"/>
  <c r="H5" i="1"/>
  <c r="J17" i="1" l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I4" i="1"/>
  <c r="H4" i="1"/>
  <c r="G4" i="1"/>
  <c r="E9" i="1"/>
  <c r="G9" i="1" l="1"/>
  <c r="J9" i="1"/>
  <c r="I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<sst xmlns="http://schemas.openxmlformats.org/spreadsheetml/2006/main" count="48" uniqueCount="41">
  <si>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</si>
  <si>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</si>
  <si>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</si>
  <si>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</si>
  <si>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</si>
  <si>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</si>
  <si>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</si>
  <si>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</si>
  <si>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</si>
  <si>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</si>
  <si>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</si>
  <si>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</si>
  <si>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</si>
  <si>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</si>
  <si>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</si>
  <si>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</si>
  <si>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</si>
  <si>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</si>
  <si>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</si>
  <si>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</si>
  <si>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</si>
  <si>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</si>
  <si>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</si>
  <si>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</si>
  <si>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</si>
  <si>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</si>
  <si>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</si>
  <si>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</si>
  <si>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</si>
  <si>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</si>
  <si>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</si>
  <si>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</si>
  <si>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Суп из овощей со сметаной и зеленью</t>
  </si>
  <si>
    <t>Плов</t>
  </si>
  <si>
    <t>Кисель из ягод</t>
  </si>
  <si>
    <t>Хлеб пшеничный</t>
  </si>
  <si>
    <t>Хлеб ржано-пшеничный</t>
  </si>
  <si>
    <t>32.1</t>
  </si>
  <si>
    <t>Салат из отварной свеклы с растительным маслом</t>
  </si>
  <si>
    <t>МАОУ СОШ №10                                     2 день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</si>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</sst>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39</v>
      </c>
      <c r="C1" s="71"/>
      <c r="D1" s="72"/>
      <c r="E1" t="s">
        <v>17</v>
      </c>
      <c r="F1" s="10"/>
      <c r="I1" t="s">
        <v>1</v>
      </c>
      <c r="J1" s="9">
        <v>46007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21</v>
      </c>
      <c r="C4" s="26" t="s">
        <v>24</v>
      </c>
      <c r="D4" s="27" t="s">
        <v>23</v>
      </c>
      <c r="E4" s="41">
        <v>120</v>
      </c>
      <c r="F4" s="44">
        <v>103.8</v>
      </c>
      <c r="G4" s="42">
        <f>E4*203.22/90</f>
        <v>270.96000000000004</v>
      </c>
      <c r="H4" s="48">
        <f>E4*12.6/90</f>
        <v>16.8</v>
      </c>
      <c r="I4" s="48">
        <f>E4*13.5/90</f>
        <v>18</v>
      </c>
      <c r="J4" s="48">
        <f>E4*8.7/100</f>
        <v>10.44</v>
      </c>
    </row>
    <row r="5" spans="1:11" ht="15.75" x14ac:dyDescent="0.25">
      <c r="A5" s="73"/>
      <c r="B5" s="14" t="s">
        <v>15</v>
      </c>
      <c r="C5" s="38" t="s">
        <v>25</v>
      </c>
      <c r="D5" s="35" t="s">
        <v>30</v>
      </c>
      <c r="E5" s="40">
        <v>200</v>
      </c>
      <c r="F5" s="43">
        <v>24.22</v>
      </c>
      <c r="G5" s="42">
        <f>E5*170.67/200</f>
        <v>170.67</v>
      </c>
      <c r="H5" s="49">
        <f>E5*4.23/200</f>
        <v>4.2300000000000004</v>
      </c>
      <c r="I5" s="49">
        <f>E5*4.8/200</f>
        <v>4.8</v>
      </c>
      <c r="J5" s="49">
        <f>E5*27.2/200</f>
        <v>27.2</v>
      </c>
    </row>
    <row r="6" spans="1:11" ht="15.75" x14ac:dyDescent="0.25">
      <c r="A6" s="73"/>
      <c r="B6" s="14" t="s">
        <v>11</v>
      </c>
      <c r="C6" s="38" t="s">
        <v>26</v>
      </c>
      <c r="D6" s="57" t="s">
        <v>31</v>
      </c>
      <c r="E6" s="57">
        <v>200</v>
      </c>
      <c r="F6" s="59">
        <v>6.62</v>
      </c>
      <c r="G6" s="60">
        <v>84</v>
      </c>
      <c r="H6" s="58">
        <v>1</v>
      </c>
      <c r="I6" s="58">
        <v>0.1</v>
      </c>
      <c r="J6" s="58">
        <v>19.8</v>
      </c>
    </row>
    <row r="7" spans="1:11" ht="15.75" x14ac:dyDescent="0.25">
      <c r="A7" s="73"/>
      <c r="B7" s="69" t="s">
        <v>27</v>
      </c>
      <c r="C7" s="39" t="s">
        <v>20</v>
      </c>
      <c r="D7" s="68" t="s">
        <v>40</v>
      </c>
      <c r="E7" s="64">
        <v>55</v>
      </c>
      <c r="F7" s="65">
        <v>7.04</v>
      </c>
      <c r="G7" s="64">
        <f>E7*70.14/30</f>
        <v>128.59</v>
      </c>
      <c r="H7" s="64">
        <f>E7*2.37/30</f>
        <v>4.3449999999999998</v>
      </c>
      <c r="I7" s="64">
        <f>E7*0.3/30</f>
        <v>0.55000000000000004</v>
      </c>
      <c r="J7" s="64">
        <f>E7*14.49/30</f>
        <v>26.565000000000001</v>
      </c>
    </row>
    <row r="8" spans="1:11" ht="16.5" thickBot="1" x14ac:dyDescent="0.3">
      <c r="A8" s="73"/>
      <c r="B8" s="14" t="s">
        <v>22</v>
      </c>
      <c r="C8" s="39" t="s">
        <v>20</v>
      </c>
      <c r="D8" s="68" t="s">
        <v>36</v>
      </c>
      <c r="E8" s="64">
        <v>52</v>
      </c>
      <c r="F8" s="65">
        <v>6.14</v>
      </c>
      <c r="G8" s="64">
        <f>E8*68.97/30</f>
        <v>119.548</v>
      </c>
      <c r="H8" s="64">
        <f>E8*1.68/30</f>
        <v>2.9119999999999999</v>
      </c>
      <c r="I8" s="64">
        <f>E8*0.33/30</f>
        <v>0.57199999999999995</v>
      </c>
      <c r="J8" s="64">
        <f>E8*14.82/30</f>
        <v>25.687999999999999</v>
      </c>
    </row>
    <row r="9" spans="1:11" ht="15.75" x14ac:dyDescent="0.25">
      <c r="A9" s="73"/>
      <c r="B9" s="13"/>
      <c r="C9" s="38"/>
      <c r="D9" s="57"/>
      <c r="E9" s="47">
        <f>E4+E5+E6+E7+E8</f>
        <v>627</v>
      </c>
      <c r="F9" s="47">
        <f>F4+F5+F6+F7+F8</f>
        <v>147.81999999999996</v>
      </c>
      <c r="G9" s="47">
        <f t="shared" ref="G9:J9" si="0">G4+G5+G6+G7+G8</f>
        <v>773.76800000000003</v>
      </c>
      <c r="H9" s="47">
        <v>29.28</v>
      </c>
      <c r="I9" s="47">
        <f t="shared" si="0"/>
        <v>24.022000000000002</v>
      </c>
      <c r="J9" s="47">
        <f t="shared" si="0"/>
        <v>109.693</v>
      </c>
    </row>
    <row r="10" spans="1:11" x14ac:dyDescent="0.25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3"/>
      <c r="I11" s="33"/>
      <c r="J11" s="34"/>
    </row>
    <row r="12" spans="1:11" ht="31.5" x14ac:dyDescent="0.25">
      <c r="A12" s="1" t="s">
        <v>12</v>
      </c>
      <c r="B12" s="22" t="s">
        <v>13</v>
      </c>
      <c r="C12" s="67" t="s">
        <v>37</v>
      </c>
      <c r="D12" s="66" t="s">
        <v>38</v>
      </c>
      <c r="E12" s="51">
        <v>100</v>
      </c>
      <c r="F12" s="62">
        <v>8.66</v>
      </c>
      <c r="G12" s="46">
        <f>E12*87/100</f>
        <v>87</v>
      </c>
      <c r="H12" s="54">
        <f>E12*1.4/100</f>
        <v>1.4</v>
      </c>
      <c r="I12" s="54">
        <f>E12*6/100</f>
        <v>6</v>
      </c>
      <c r="J12" s="54">
        <f>E12*6.8/100</f>
        <v>6.8</v>
      </c>
      <c r="K12" s="31"/>
    </row>
    <row r="13" spans="1:11" ht="15.75" x14ac:dyDescent="0.25">
      <c r="A13" s="1"/>
      <c r="B13" s="14" t="s">
        <v>14</v>
      </c>
      <c r="C13" s="28" t="s">
        <v>28</v>
      </c>
      <c r="D13" s="30" t="s">
        <v>32</v>
      </c>
      <c r="E13" s="50">
        <v>250</v>
      </c>
      <c r="F13" s="62">
        <v>18.72</v>
      </c>
      <c r="G13" s="45">
        <f>E13*139.6/250</f>
        <v>139.6</v>
      </c>
      <c r="H13" s="53">
        <f>E13*3.9/250</f>
        <v>3.9</v>
      </c>
      <c r="I13" s="53">
        <f>E13*8.6/250</f>
        <v>8.6</v>
      </c>
      <c r="J13" s="53">
        <f>E13*11.6/250</f>
        <v>11.6</v>
      </c>
      <c r="K13" s="32"/>
    </row>
    <row r="14" spans="1:11" ht="15.75" x14ac:dyDescent="0.25">
      <c r="A14" s="1"/>
      <c r="B14" s="69" t="s">
        <v>21</v>
      </c>
      <c r="C14" s="39">
        <v>44294</v>
      </c>
      <c r="D14" s="37" t="s">
        <v>33</v>
      </c>
      <c r="E14" s="52">
        <v>250</v>
      </c>
      <c r="F14" s="63">
        <v>123.33</v>
      </c>
      <c r="G14" s="56">
        <f>E14*432.2/250</f>
        <v>432.2</v>
      </c>
      <c r="H14" s="55">
        <f>E14*18.5/250</f>
        <v>18.5</v>
      </c>
      <c r="I14" s="55">
        <f>E14*20.64/250</f>
        <v>20.64</v>
      </c>
      <c r="J14" s="55">
        <f>E14*43.19/250</f>
        <v>43.19</v>
      </c>
      <c r="K14" s="32"/>
    </row>
    <row r="15" spans="1:11" ht="15.75" x14ac:dyDescent="0.25">
      <c r="A15" s="1"/>
      <c r="B15" s="14" t="s">
        <v>16</v>
      </c>
      <c r="C15" s="38" t="s">
        <v>29</v>
      </c>
      <c r="D15" s="57" t="s">
        <v>34</v>
      </c>
      <c r="E15" s="52">
        <v>200</v>
      </c>
      <c r="F15" s="63">
        <v>5.6</v>
      </c>
      <c r="G15" s="56">
        <v>111</v>
      </c>
      <c r="H15" s="55">
        <v>0</v>
      </c>
      <c r="I15" s="55">
        <v>0</v>
      </c>
      <c r="J15" s="55">
        <v>27.8</v>
      </c>
      <c r="K15" s="32"/>
    </row>
    <row r="16" spans="1:11" ht="15.75" x14ac:dyDescent="0.25">
      <c r="A16" s="1"/>
      <c r="B16" s="14" t="s">
        <v>27</v>
      </c>
      <c r="C16" s="39" t="s">
        <v>20</v>
      </c>
      <c r="D16" s="68" t="s">
        <v>35</v>
      </c>
      <c r="E16" s="64">
        <v>46</v>
      </c>
      <c r="F16" s="65">
        <v>5.89</v>
      </c>
      <c r="G16" s="64">
        <f>E16*70.14/30</f>
        <v>107.548</v>
      </c>
      <c r="H16" s="64">
        <f>E16*2.37/30</f>
        <v>3.6340000000000003</v>
      </c>
      <c r="I16" s="64">
        <f>E16*0.3/30</f>
        <v>0.45999999999999996</v>
      </c>
      <c r="J16" s="64">
        <f>E16*14.49/30</f>
        <v>22.218</v>
      </c>
      <c r="K16" s="32"/>
    </row>
    <row r="17" spans="1:11" ht="15.75" x14ac:dyDescent="0.25">
      <c r="A17" s="1"/>
      <c r="B17" s="25" t="s">
        <v>22</v>
      </c>
      <c r="C17" s="39" t="s">
        <v>20</v>
      </c>
      <c r="D17" s="68" t="s">
        <v>36</v>
      </c>
      <c r="E17" s="64">
        <v>41</v>
      </c>
      <c r="F17" s="65">
        <v>4.8499999999999996</v>
      </c>
      <c r="G17" s="64">
        <f>E17*68.97/30</f>
        <v>94.259</v>
      </c>
      <c r="H17" s="64">
        <f>E17*1.68/30</f>
        <v>2.2959999999999998</v>
      </c>
      <c r="I17" s="64">
        <f>E17*0.33/30</f>
        <v>0.45100000000000001</v>
      </c>
      <c r="J17" s="64">
        <f>E17*14.82/30</f>
        <v>20.254000000000001</v>
      </c>
      <c r="K17" s="32"/>
    </row>
    <row r="18" spans="1:11" ht="15.75" x14ac:dyDescent="0.25">
      <c r="A18" s="1"/>
      <c r="B18" s="25"/>
      <c r="C18" s="39"/>
      <c r="D18" s="36"/>
      <c r="E18" s="58"/>
      <c r="F18" s="59"/>
      <c r="G18" s="58"/>
      <c r="H18" s="60"/>
      <c r="I18" s="60"/>
      <c r="J18" s="60"/>
      <c r="K18" s="32"/>
    </row>
    <row r="19" spans="1:11" ht="15.75" x14ac:dyDescent="0.25">
      <c r="A19" s="1"/>
      <c r="B19" s="25"/>
      <c r="C19" s="38"/>
      <c r="D19" s="37"/>
      <c r="E19" s="61">
        <f>E12+E13+E14+E15+E16+E17+E18</f>
        <v>887</v>
      </c>
      <c r="F19" s="61">
        <f>F12+F13+F14+F15+F16+F17+F18</f>
        <v>167.04999999999998</v>
      </c>
      <c r="G19" s="61">
        <f t="shared" ref="G19:J19" si="1">G12+G13+G14+G15+G16+G17+G18</f>
        <v>971.60699999999997</v>
      </c>
      <c r="H19" s="61">
        <f t="shared" si="1"/>
        <v>29.73</v>
      </c>
      <c r="I19" s="61">
        <f t="shared" si="1"/>
        <v>36.151000000000003</v>
      </c>
      <c r="J19" s="61">
        <f t="shared" si="1"/>
        <v>131.86199999999999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2025-12-15T04:12:00Z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