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1-14.12 (12-18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J12" i="1"/>
  <c r="I12" i="1"/>
  <c r="H12" i="1"/>
  <c r="G12" i="1"/>
  <c r="J8" i="1"/>
  <c r="I8" i="1"/>
  <c r="H8" i="1"/>
  <c r="G8" i="1"/>
  <c r="E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J6" i="1" l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<sst xmlns="http://schemas.openxmlformats.org/spreadsheetml/2006/main" count="51" uniqueCount="45">
  <si>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</si>
  <si>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</si>
  <si>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</si>
  <si>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</si>
  <si>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</si>
  <si>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</si>
  <si>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</si>
  <si>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</si>
  <si>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</si>
  <si>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</si>
  <si>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</si>
  <si>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</si>
  <si>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</si>
  <si>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</si>
  <si>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</si>
  <si>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</si>
  <si>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</si>
  <si>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</si>
  <si>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</si>
  <si>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</si>
  <si>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</si>
  <si>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</si>
  <si>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</si>
  <si>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</si>
  <si>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</si>
  <si>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</si>
  <si>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29.10</t>
  </si>
  <si>
    <t>44348</t>
  </si>
  <si>
    <t>44325</t>
  </si>
  <si>
    <t>39.3</t>
  </si>
  <si>
    <t>44296</t>
  </si>
  <si>
    <t>Мясо, тушеное с овощами</t>
  </si>
  <si>
    <t>Чай с лимоном</t>
  </si>
  <si>
    <t>Салат из белокачанной капусты с морковью и растительным маслом и зеленью</t>
  </si>
  <si>
    <t>Котлета из кур</t>
  </si>
  <si>
    <t>Каша гречневая рассыпчатая</t>
  </si>
  <si>
    <t>Компот из яблок и изюма</t>
  </si>
  <si>
    <t>2 блюдо</t>
  </si>
  <si>
    <t>Хлеб пшеничный витаминизированный</t>
  </si>
  <si>
    <t>37/2</t>
  </si>
  <si>
    <t>МАОУ СОШ №10                                  4 день</t>
  </si>
  <si>
    <t>Хлеб ржано-пшеничный</t>
  </si>
  <si>
    <t>21,1</t>
  </si>
  <si>
    <t>Салат из огурцов, помидор с растительным маслом, зеленью</t>
  </si>
  <si>
    <t>Суп картофельный с крупой и рыбной консервой,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</si>
</sst>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49" fontId="5" fillId="3" borderId="1" xfId="5" applyNumberFormat="1" applyFill="1" applyBorder="1" applyProtection="1">
      <protection locked="0"/>
    </xf>
    <xf numFmtId="49" fontId="5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2" fontId="4" fillId="0" borderId="1" xfId="5" applyNumberFormat="1" applyFont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40</v>
      </c>
      <c r="C1" s="65"/>
      <c r="D1" s="66"/>
      <c r="E1" t="s">
        <v>18</v>
      </c>
      <c r="F1" s="9"/>
      <c r="I1" t="s">
        <v>1</v>
      </c>
      <c r="J1" s="63">
        <v>45995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7" t="s">
        <v>10</v>
      </c>
      <c r="B4" s="12" t="s">
        <v>11</v>
      </c>
      <c r="C4" s="25" t="s">
        <v>25</v>
      </c>
      <c r="D4" s="27" t="s">
        <v>31</v>
      </c>
      <c r="E4" s="46">
        <v>250</v>
      </c>
      <c r="F4" s="48">
        <v>100.66</v>
      </c>
      <c r="G4" s="51">
        <f>E4*283.3/200</f>
        <v>354.125</v>
      </c>
      <c r="H4" s="47">
        <f>E4*15.7/200</f>
        <v>19.625</v>
      </c>
      <c r="I4" s="47">
        <f>E4*15.7/200</f>
        <v>19.625</v>
      </c>
      <c r="J4" s="47">
        <f>E4*19.8/200</f>
        <v>24.75</v>
      </c>
    </row>
    <row r="5" spans="1:10" ht="15.75" x14ac:dyDescent="0.25">
      <c r="A5" s="67"/>
      <c r="B5" s="13" t="s">
        <v>12</v>
      </c>
      <c r="C5" s="55" t="s">
        <v>26</v>
      </c>
      <c r="D5" s="61" t="s">
        <v>32</v>
      </c>
      <c r="E5" s="45">
        <v>200</v>
      </c>
      <c r="F5" s="49">
        <v>5.79</v>
      </c>
      <c r="G5" s="51">
        <v>40</v>
      </c>
      <c r="H5" s="47">
        <v>0.1</v>
      </c>
      <c r="I5" s="47">
        <v>0</v>
      </c>
      <c r="J5" s="47">
        <v>9.9</v>
      </c>
    </row>
    <row r="6" spans="1:10" ht="15.75" x14ac:dyDescent="0.25">
      <c r="A6" s="67"/>
      <c r="B6" s="13" t="s">
        <v>24</v>
      </c>
      <c r="C6" s="56" t="s">
        <v>22</v>
      </c>
      <c r="D6" s="62" t="s">
        <v>38</v>
      </c>
      <c r="E6" s="51">
        <v>50</v>
      </c>
      <c r="F6" s="53">
        <v>6.4</v>
      </c>
      <c r="G6" s="51">
        <f>E6*116.9/50</f>
        <v>116.9</v>
      </c>
      <c r="H6" s="51">
        <f>E6*3.95/50</f>
        <v>3.95</v>
      </c>
      <c r="I6" s="51">
        <f>E6*0.5/50</f>
        <v>0.5</v>
      </c>
      <c r="J6" s="51">
        <f>E6*24.15/50</f>
        <v>24.15</v>
      </c>
    </row>
    <row r="7" spans="1:10" ht="16.5" thickBot="1" x14ac:dyDescent="0.3">
      <c r="A7" s="67"/>
      <c r="B7" s="14" t="s">
        <v>23</v>
      </c>
      <c r="C7" s="26" t="s">
        <v>22</v>
      </c>
      <c r="D7" s="61" t="s">
        <v>41</v>
      </c>
      <c r="E7" s="45">
        <v>52</v>
      </c>
      <c r="F7" s="48">
        <v>6.16</v>
      </c>
      <c r="G7" s="51">
        <f>E7*68.97/30</f>
        <v>119.548</v>
      </c>
      <c r="H7" s="47">
        <f>E7*1.68/30</f>
        <v>2.9119999999999999</v>
      </c>
      <c r="I7" s="47">
        <f>E7*0.33/30</f>
        <v>0.57199999999999995</v>
      </c>
      <c r="J7" s="47">
        <f>E7*14.82/30</f>
        <v>25.687999999999999</v>
      </c>
    </row>
    <row r="8" spans="1:10" ht="32.25" thickBot="1" x14ac:dyDescent="0.3">
      <c r="A8" s="67"/>
      <c r="B8" s="54"/>
      <c r="C8" s="55" t="s">
        <v>42</v>
      </c>
      <c r="D8" s="68" t="s">
        <v>43</v>
      </c>
      <c r="E8" s="51">
        <v>76</v>
      </c>
      <c r="F8" s="51">
        <v>28.81</v>
      </c>
      <c r="G8" s="51">
        <f>124*E8/100</f>
        <v>94.24</v>
      </c>
      <c r="H8" s="51">
        <f>1.2*E8/100</f>
        <v>0.91200000000000003</v>
      </c>
      <c r="I8" s="51">
        <f>6*E8/100</f>
        <v>4.5599999999999996</v>
      </c>
      <c r="J8" s="51">
        <f>16.2*E8/100</f>
        <v>12.312000000000001</v>
      </c>
    </row>
    <row r="9" spans="1:10" ht="15.75" x14ac:dyDescent="0.25">
      <c r="A9" s="67"/>
      <c r="B9" s="29"/>
      <c r="C9" s="37"/>
      <c r="D9" s="28"/>
      <c r="E9" s="50">
        <f>E4+E5+E6+E7+E8</f>
        <v>628</v>
      </c>
      <c r="F9" s="50">
        <f>F4+F5+F6+F7+F8</f>
        <v>147.82</v>
      </c>
      <c r="G9" s="50">
        <f t="shared" ref="G9:I9" si="0">G4+G5+G6+G7+G8</f>
        <v>724.81299999999999</v>
      </c>
      <c r="H9" s="50">
        <f t="shared" si="0"/>
        <v>27.498999999999999</v>
      </c>
      <c r="I9" s="50">
        <f t="shared" si="0"/>
        <v>25.256999999999998</v>
      </c>
      <c r="J9" s="50">
        <f>J4+J5+J6+J7+J8</f>
        <v>96.8</v>
      </c>
    </row>
    <row r="10" spans="1:10" x14ac:dyDescent="0.25">
      <c r="A10" s="1"/>
      <c r="B10" s="30"/>
      <c r="C10" s="57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7.25" x14ac:dyDescent="0.25">
      <c r="A12" s="1" t="s">
        <v>13</v>
      </c>
      <c r="B12" s="22" t="s">
        <v>14</v>
      </c>
      <c r="C12" s="37" t="s">
        <v>27</v>
      </c>
      <c r="D12" s="32" t="s">
        <v>33</v>
      </c>
      <c r="E12" s="38">
        <v>100</v>
      </c>
      <c r="F12" s="53">
        <v>12.92</v>
      </c>
      <c r="G12" s="44">
        <f>E12*92.4/100</f>
        <v>92.4</v>
      </c>
      <c r="H12" s="41">
        <f>E12*1.7/100</f>
        <v>1.7</v>
      </c>
      <c r="I12" s="41">
        <f>E12*6/100</f>
        <v>6</v>
      </c>
      <c r="J12" s="41">
        <f>E12*7.9/100</f>
        <v>7.9</v>
      </c>
    </row>
    <row r="13" spans="1:10" ht="31.5" x14ac:dyDescent="0.25">
      <c r="A13" s="1"/>
      <c r="B13" s="13" t="s">
        <v>15</v>
      </c>
      <c r="C13" s="55" t="s">
        <v>39</v>
      </c>
      <c r="D13" s="69" t="s">
        <v>44</v>
      </c>
      <c r="E13" s="38">
        <v>250</v>
      </c>
      <c r="F13" s="53">
        <v>43.88</v>
      </c>
      <c r="G13" s="44">
        <f>E13*133/250</f>
        <v>133</v>
      </c>
      <c r="H13" s="41">
        <f>E13*9.7/250</f>
        <v>9.6999999999999993</v>
      </c>
      <c r="I13" s="41">
        <f>E13*4.8/250</f>
        <v>4.8</v>
      </c>
      <c r="J13" s="41">
        <f>E13*13.1/250</f>
        <v>13.1</v>
      </c>
    </row>
    <row r="14" spans="1:10" ht="15.75" x14ac:dyDescent="0.25">
      <c r="A14" s="1"/>
      <c r="B14" s="13" t="s">
        <v>37</v>
      </c>
      <c r="C14" s="37" t="s">
        <v>28</v>
      </c>
      <c r="D14" s="31" t="s">
        <v>34</v>
      </c>
      <c r="E14" s="38">
        <v>110</v>
      </c>
      <c r="F14" s="53">
        <v>74</v>
      </c>
      <c r="G14" s="42">
        <f>E14*186.3/90</f>
        <v>227.7</v>
      </c>
      <c r="H14" s="39">
        <f>E14*13.32/90</f>
        <v>16.28</v>
      </c>
      <c r="I14" s="39">
        <f>E14*11.16/90</f>
        <v>13.639999999999999</v>
      </c>
      <c r="J14" s="39">
        <f>E14*8.19/90</f>
        <v>10.01</v>
      </c>
    </row>
    <row r="15" spans="1:10" ht="15.75" x14ac:dyDescent="0.25">
      <c r="A15" s="1"/>
      <c r="B15" s="13" t="s">
        <v>16</v>
      </c>
      <c r="C15" s="37" t="s">
        <v>29</v>
      </c>
      <c r="D15" s="34" t="s">
        <v>35</v>
      </c>
      <c r="E15" s="38">
        <v>190</v>
      </c>
      <c r="F15" s="53">
        <v>10.91</v>
      </c>
      <c r="G15" s="43">
        <f>E15*181.5/150</f>
        <v>229.9</v>
      </c>
      <c r="H15" s="40">
        <f>E15*6.63/150</f>
        <v>8.3979999999999997</v>
      </c>
      <c r="I15" s="40">
        <f>E15*4.44/150</f>
        <v>5.6240000000000006</v>
      </c>
      <c r="J15" s="40">
        <f>E15*28.8/150</f>
        <v>36.479999999999997</v>
      </c>
    </row>
    <row r="16" spans="1:10" ht="15.75" x14ac:dyDescent="0.25">
      <c r="A16" s="1"/>
      <c r="B16" s="13" t="s">
        <v>17</v>
      </c>
      <c r="C16" s="37" t="s">
        <v>30</v>
      </c>
      <c r="D16" s="33" t="s">
        <v>36</v>
      </c>
      <c r="E16" s="38">
        <v>200</v>
      </c>
      <c r="F16" s="53">
        <v>16.399999999999999</v>
      </c>
      <c r="G16" s="42">
        <v>70</v>
      </c>
      <c r="H16" s="39">
        <v>0.2</v>
      </c>
      <c r="I16" s="39">
        <v>0.2</v>
      </c>
      <c r="J16" s="39">
        <v>16.8</v>
      </c>
    </row>
    <row r="17" spans="1:10" ht="15.75" x14ac:dyDescent="0.25">
      <c r="A17" s="1"/>
      <c r="B17" s="13" t="s">
        <v>24</v>
      </c>
      <c r="C17" s="37" t="s">
        <v>21</v>
      </c>
      <c r="D17" s="62" t="s">
        <v>38</v>
      </c>
      <c r="E17" s="38">
        <v>42</v>
      </c>
      <c r="F17" s="53">
        <v>5.38</v>
      </c>
      <c r="G17" s="42">
        <f>E17*116.9/50</f>
        <v>98.195999999999998</v>
      </c>
      <c r="H17" s="39">
        <f>E17*3.95/50</f>
        <v>3.3180000000000001</v>
      </c>
      <c r="I17" s="39">
        <f>E17*0.5/50</f>
        <v>0.42</v>
      </c>
      <c r="J17" s="39">
        <f>E17*24.15/50</f>
        <v>20.285999999999998</v>
      </c>
    </row>
    <row r="18" spans="1:10" ht="15.75" x14ac:dyDescent="0.25">
      <c r="A18" s="1"/>
      <c r="B18" s="13" t="s">
        <v>23</v>
      </c>
      <c r="C18" s="37" t="s">
        <v>22</v>
      </c>
      <c r="D18" s="61" t="s">
        <v>41</v>
      </c>
      <c r="E18" s="51">
        <v>30</v>
      </c>
      <c r="F18" s="53">
        <v>3.55</v>
      </c>
      <c r="G18" s="51">
        <f>E18*68.97/30</f>
        <v>68.97</v>
      </c>
      <c r="H18" s="51">
        <f>E18*1.68/30</f>
        <v>1.68</v>
      </c>
      <c r="I18" s="51">
        <f>E18*0.33/30</f>
        <v>0.33</v>
      </c>
      <c r="J18" s="51">
        <f>E18*14.82/30</f>
        <v>14.82</v>
      </c>
    </row>
    <row r="19" spans="1:10" ht="15.75" x14ac:dyDescent="0.25">
      <c r="A19" s="1"/>
      <c r="B19" s="35"/>
      <c r="C19" s="59"/>
      <c r="D19" s="36"/>
      <c r="E19" s="52">
        <f>E12+E13+E14+E15+E16+E17+E18</f>
        <v>922</v>
      </c>
      <c r="F19" s="52">
        <f>F12+F13+F14+F15+F16+F17+F18+0.01</f>
        <v>167.05</v>
      </c>
      <c r="G19" s="52">
        <f t="shared" ref="G19:J19" si="1">G12+G13+G14+G15+G16+G17+G18</f>
        <v>920.16600000000005</v>
      </c>
      <c r="H19" s="52">
        <f t="shared" si="1"/>
        <v>41.276000000000003</v>
      </c>
      <c r="I19" s="52">
        <f t="shared" si="1"/>
        <v>31.013999999999999</v>
      </c>
      <c r="J19" s="52">
        <f t="shared" si="1"/>
        <v>119.39599999999999</v>
      </c>
    </row>
    <row r="20" spans="1:10" ht="15.75" thickBot="1" x14ac:dyDescent="0.3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4 C16 C12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2025-12-01T08:19:19Z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