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1-14.12 (12-18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20" i="1" l="1"/>
  <c r="G20" i="1"/>
  <c r="J10" i="1" l="1"/>
  <c r="I10" i="1"/>
  <c r="H10" i="1"/>
  <c r="G10" i="1"/>
  <c r="F10" i="1"/>
  <c r="E10" i="1"/>
  <c r="G16" i="1" l="1"/>
  <c r="J15" i="1"/>
  <c r="I15" i="1"/>
  <c r="J13" i="1"/>
  <c r="H4" i="1"/>
  <c r="J16" i="1" l="1"/>
  <c r="I16" i="1"/>
  <c r="H15" i="1"/>
  <c r="G15" i="1"/>
  <c r="J19" i="1" l="1"/>
  <c r="I19" i="1"/>
  <c r="H19" i="1"/>
  <c r="G19" i="1"/>
  <c r="J8" i="1"/>
  <c r="G8" i="1"/>
  <c r="H8" i="1"/>
  <c r="I8" i="1"/>
  <c r="J18" i="1" l="1"/>
  <c r="I18" i="1"/>
  <c r="H18" i="1"/>
  <c r="G18" i="1"/>
  <c r="I13" i="1"/>
  <c r="H13" i="1"/>
  <c r="G13" i="1"/>
  <c r="J7" i="1"/>
  <c r="I7" i="1"/>
  <c r="H7" i="1"/>
  <c r="G7" i="1"/>
  <c r="J4" i="1"/>
  <c r="I4" i="1"/>
  <c r="G4" i="1"/>
  <c r="F20" i="1"/>
  <c r="E20" i="1"/>
  <c r="J20" i="1" l="1"/>
  <c r="I20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<sst xmlns="http://schemas.openxmlformats.org/spreadsheetml/2006/main" count="51" uniqueCount="46">
  <si>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</si>
  <si>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</si>
  <si>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</si>
  <si>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</si>
  <si>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</si>
  <si>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</si>
  <si>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</si>
  <si>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</si>
  <si>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</si>
  <si>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</si>
  <si>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</si>
  <si>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</si>
  <si>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</si>
  <si>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</si>
  <si>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</si>
  <si>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</si>
  <si>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</si>
  <si>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</si>
  <si>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</si>
  <si>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</si>
  <si>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</si>
  <si>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</si>
  <si>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</si>
  <si>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</si>
  <si>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</si>
  <si>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</si>
  <si>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</si>
  <si>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</si>
  <si>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</si>
  <si>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</si>
  <si>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</si>
  <si>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>64</t>
  </si>
  <si>
    <t>44206</t>
  </si>
  <si>
    <t>Колбаски "Витаминные"</t>
  </si>
  <si>
    <t>Макароны отварные</t>
  </si>
  <si>
    <t>Компот из кураги и яблок</t>
  </si>
  <si>
    <t>Хлеб ржано-пшеничный</t>
  </si>
  <si>
    <t>Яйцо отварное</t>
  </si>
  <si>
    <t>Салат из свежих овощей с маслом растительным</t>
  </si>
  <si>
    <t>Суп картофельный с бобовыми, мясом, зеленью</t>
  </si>
  <si>
    <t>МАОУ СОШ №10                                     1 день</t>
  </si>
  <si>
    <t>фрукт</t>
  </si>
  <si>
    <t>Фрукты</t>
  </si>
  <si>
    <t>2 блюдо</t>
  </si>
  <si>
    <t>16,2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</si>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</sst>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vertical="center" wrapText="1"/>
    </xf>
    <xf numFmtId="0" fontId="5" fillId="0" borderId="15" xfId="5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2" fontId="4" fillId="0" borderId="0" xfId="7" applyNumberFormat="1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1" fillId="0" borderId="5" xfId="5" applyFont="1" applyBorder="1"/>
    <xf numFmtId="0" fontId="1" fillId="0" borderId="1" xfId="5" applyFont="1" applyBorder="1"/>
    <xf numFmtId="49" fontId="4" fillId="0" borderId="1" xfId="7" applyNumberFormat="1" applyFont="1" applyFill="1" applyBorder="1" applyAlignment="1">
      <alignment horizontal="left" vertical="center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136" zoomScaleNormal="136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40</v>
      </c>
      <c r="C1" s="65"/>
      <c r="D1" s="66"/>
      <c r="E1" t="s">
        <v>18</v>
      </c>
      <c r="F1" s="10"/>
      <c r="I1" t="s">
        <v>1</v>
      </c>
      <c r="J1" s="9">
        <v>45992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7" t="s">
        <v>10</v>
      </c>
      <c r="B4" s="13" t="s">
        <v>11</v>
      </c>
      <c r="C4" s="27" t="s">
        <v>24</v>
      </c>
      <c r="D4" s="29" t="s">
        <v>26</v>
      </c>
      <c r="E4" s="49">
        <v>200</v>
      </c>
      <c r="F4" s="52">
        <v>32.64</v>
      </c>
      <c r="G4" s="55">
        <f>E4*257.8/200</f>
        <v>257.8</v>
      </c>
      <c r="H4" s="50">
        <f>E4*7.5/200</f>
        <v>7.5</v>
      </c>
      <c r="I4" s="50">
        <f>E4*11.4/200</f>
        <v>11.4</v>
      </c>
      <c r="J4" s="50">
        <f>E4*31.3/200</f>
        <v>31.3</v>
      </c>
    </row>
    <row r="5" spans="1:10" ht="15.75" x14ac:dyDescent="0.25">
      <c r="A5" s="67"/>
      <c r="B5" s="68" t="s">
        <v>41</v>
      </c>
      <c r="C5" s="28" t="s">
        <v>21</v>
      </c>
      <c r="D5" s="59" t="s">
        <v>42</v>
      </c>
      <c r="E5" s="48">
        <v>100</v>
      </c>
      <c r="F5" s="53">
        <v>33.770000000000003</v>
      </c>
      <c r="G5" s="56">
        <v>49</v>
      </c>
      <c r="H5" s="51">
        <v>0.4</v>
      </c>
      <c r="I5" s="51">
        <v>0.4</v>
      </c>
      <c r="J5" s="51">
        <v>10.95</v>
      </c>
    </row>
    <row r="6" spans="1:10" ht="15.75" x14ac:dyDescent="0.25">
      <c r="A6" s="67"/>
      <c r="B6" s="14" t="s">
        <v>12</v>
      </c>
      <c r="C6" s="28" t="s">
        <v>25</v>
      </c>
      <c r="D6" s="31" t="s">
        <v>27</v>
      </c>
      <c r="E6" s="48">
        <v>200</v>
      </c>
      <c r="F6" s="53">
        <v>22.25</v>
      </c>
      <c r="G6" s="55">
        <v>99</v>
      </c>
      <c r="H6" s="50">
        <v>3.1</v>
      </c>
      <c r="I6" s="50">
        <v>3.2</v>
      </c>
      <c r="J6" s="50">
        <v>14.4</v>
      </c>
    </row>
    <row r="7" spans="1:10" ht="15.75" x14ac:dyDescent="0.25">
      <c r="A7" s="67"/>
      <c r="B7" s="69" t="s">
        <v>30</v>
      </c>
      <c r="C7" s="28">
        <v>44240</v>
      </c>
      <c r="D7" s="30" t="s">
        <v>28</v>
      </c>
      <c r="E7" s="48">
        <v>60</v>
      </c>
      <c r="F7" s="53">
        <v>40.44</v>
      </c>
      <c r="G7" s="56">
        <f>E7*153.24/60</f>
        <v>153.24000000000004</v>
      </c>
      <c r="H7" s="51">
        <f>E7*7.32/60</f>
        <v>7.3200000000000012</v>
      </c>
      <c r="I7" s="51">
        <f>E7*4.44/60</f>
        <v>4.4400000000000004</v>
      </c>
      <c r="J7" s="51">
        <f>E7*21/60</f>
        <v>21</v>
      </c>
    </row>
    <row r="8" spans="1:10" ht="16.5" thickBot="1" x14ac:dyDescent="0.3">
      <c r="A8" s="67"/>
      <c r="B8" s="15" t="s">
        <v>29</v>
      </c>
      <c r="C8" s="28" t="s">
        <v>22</v>
      </c>
      <c r="D8" s="61" t="s">
        <v>36</v>
      </c>
      <c r="E8" s="48">
        <v>50</v>
      </c>
      <c r="F8" s="52">
        <v>5.92</v>
      </c>
      <c r="G8" s="55">
        <f>E8*68.97/30</f>
        <v>114.95</v>
      </c>
      <c r="H8" s="50">
        <f>E8*1.68/30</f>
        <v>2.8</v>
      </c>
      <c r="I8" s="50">
        <f>E8*0.33/30</f>
        <v>0.55000000000000004</v>
      </c>
      <c r="J8" s="50">
        <f>E8*14.82/30</f>
        <v>24.7</v>
      </c>
    </row>
    <row r="9" spans="1:10" ht="16.5" thickBot="1" x14ac:dyDescent="0.3">
      <c r="A9" s="67"/>
      <c r="B9" s="60"/>
      <c r="C9" s="40">
        <v>44202</v>
      </c>
      <c r="D9" s="61" t="s">
        <v>37</v>
      </c>
      <c r="E9" s="55">
        <v>40</v>
      </c>
      <c r="F9" s="55">
        <v>12.8</v>
      </c>
      <c r="G9" s="55">
        <v>63</v>
      </c>
      <c r="H9" s="55">
        <v>5.0999999999999996</v>
      </c>
      <c r="I9" s="55">
        <v>4.68</v>
      </c>
      <c r="J9" s="55">
        <v>0.3</v>
      </c>
    </row>
    <row r="10" spans="1:10" ht="15.75" x14ac:dyDescent="0.25">
      <c r="A10" s="67"/>
      <c r="B10" s="32"/>
      <c r="C10" s="28"/>
      <c r="D10" s="31"/>
      <c r="E10" s="54">
        <f t="shared" ref="E10:J10" si="0">SUM(E4:E9)</f>
        <v>650</v>
      </c>
      <c r="F10" s="54">
        <f t="shared" si="0"/>
        <v>147.82</v>
      </c>
      <c r="G10" s="54">
        <f t="shared" si="0"/>
        <v>736.99000000000012</v>
      </c>
      <c r="H10" s="54">
        <f t="shared" si="0"/>
        <v>26.22</v>
      </c>
      <c r="I10" s="54">
        <f t="shared" si="0"/>
        <v>24.67</v>
      </c>
      <c r="J10" s="54">
        <f t="shared" si="0"/>
        <v>102.65</v>
      </c>
    </row>
    <row r="11" spans="1:10" x14ac:dyDescent="0.25">
      <c r="A11" s="1"/>
      <c r="B11" s="33"/>
      <c r="C11" s="16"/>
      <c r="D11" s="17"/>
      <c r="E11" s="18"/>
      <c r="F11" s="19"/>
      <c r="G11" s="18"/>
      <c r="H11" s="18"/>
      <c r="I11" s="18"/>
      <c r="J11" s="25"/>
    </row>
    <row r="12" spans="1:10" ht="15.75" thickBot="1" x14ac:dyDescent="0.3">
      <c r="A12" s="2"/>
      <c r="B12" s="20"/>
      <c r="C12" s="20"/>
      <c r="D12" s="21"/>
      <c r="E12" s="22"/>
      <c r="F12" s="23"/>
      <c r="G12" s="22"/>
      <c r="H12" s="22"/>
      <c r="I12" s="22"/>
      <c r="J12" s="26"/>
    </row>
    <row r="13" spans="1:10" ht="31.5" x14ac:dyDescent="0.25">
      <c r="A13" s="1" t="s">
        <v>13</v>
      </c>
      <c r="B13" s="24" t="s">
        <v>14</v>
      </c>
      <c r="C13" s="39" t="s">
        <v>23</v>
      </c>
      <c r="D13" s="62" t="s">
        <v>38</v>
      </c>
      <c r="E13" s="41">
        <v>100</v>
      </c>
      <c r="F13" s="58">
        <v>20.399999999999999</v>
      </c>
      <c r="G13" s="47">
        <f>E13*75.44/60</f>
        <v>125.73333333333333</v>
      </c>
      <c r="H13" s="44">
        <f>E13*0.6/60</f>
        <v>1</v>
      </c>
      <c r="I13" s="44">
        <f>E13*6/60</f>
        <v>10</v>
      </c>
      <c r="J13" s="44">
        <f>E13*4.74/60</f>
        <v>7.9</v>
      </c>
    </row>
    <row r="14" spans="1:10" ht="31.5" x14ac:dyDescent="0.25">
      <c r="A14" s="1"/>
      <c r="B14" s="14" t="s">
        <v>15</v>
      </c>
      <c r="C14" s="70" t="s">
        <v>44</v>
      </c>
      <c r="D14" s="63" t="s">
        <v>39</v>
      </c>
      <c r="E14" s="41">
        <v>250</v>
      </c>
      <c r="F14" s="58">
        <v>23.51</v>
      </c>
      <c r="G14" s="47">
        <v>203.85</v>
      </c>
      <c r="H14" s="44">
        <v>9.3000000000000007</v>
      </c>
      <c r="I14" s="44">
        <v>9.0299999999999994</v>
      </c>
      <c r="J14" s="44">
        <v>21.95</v>
      </c>
    </row>
    <row r="15" spans="1:10" ht="15.75" x14ac:dyDescent="0.25">
      <c r="A15" s="1"/>
      <c r="B15" s="69" t="s">
        <v>43</v>
      </c>
      <c r="C15" s="39" t="s">
        <v>31</v>
      </c>
      <c r="D15" s="34" t="s">
        <v>33</v>
      </c>
      <c r="E15" s="41">
        <v>100</v>
      </c>
      <c r="F15" s="58">
        <v>86.54</v>
      </c>
      <c r="G15" s="45">
        <f>E15*270.86/90</f>
        <v>300.95555555555558</v>
      </c>
      <c r="H15" s="42">
        <f>E15*14.04/90</f>
        <v>15.6</v>
      </c>
      <c r="I15" s="42">
        <f>E15*17.46/90</f>
        <v>19.399999999999999</v>
      </c>
      <c r="J15" s="42">
        <f>E15*14.31/90</f>
        <v>15.9</v>
      </c>
    </row>
    <row r="16" spans="1:10" ht="15.75" x14ac:dyDescent="0.25">
      <c r="A16" s="1"/>
      <c r="B16" s="14" t="s">
        <v>16</v>
      </c>
      <c r="C16" s="39">
        <v>46.3</v>
      </c>
      <c r="D16" s="36" t="s">
        <v>34</v>
      </c>
      <c r="E16" s="41">
        <v>180</v>
      </c>
      <c r="F16" s="58">
        <v>12.38</v>
      </c>
      <c r="G16" s="46">
        <f>E16*177.75/150</f>
        <v>213.3</v>
      </c>
      <c r="H16" s="43">
        <v>6.39</v>
      </c>
      <c r="I16" s="43">
        <f>E16*3/150</f>
        <v>3.6</v>
      </c>
      <c r="J16" s="43">
        <f>E16*32.4/150</f>
        <v>38.880000000000003</v>
      </c>
    </row>
    <row r="17" spans="1:10" ht="15.75" x14ac:dyDescent="0.25">
      <c r="A17" s="1"/>
      <c r="B17" s="14" t="s">
        <v>17</v>
      </c>
      <c r="C17" s="39" t="s">
        <v>32</v>
      </c>
      <c r="D17" s="35" t="s">
        <v>35</v>
      </c>
      <c r="E17" s="41">
        <v>200</v>
      </c>
      <c r="F17" s="58">
        <v>16.350000000000001</v>
      </c>
      <c r="G17" s="45">
        <v>68</v>
      </c>
      <c r="H17" s="42">
        <v>0.4</v>
      </c>
      <c r="I17" s="42">
        <v>0.2</v>
      </c>
      <c r="J17" s="42">
        <v>16.100000000000001</v>
      </c>
    </row>
    <row r="18" spans="1:10" ht="15.75" x14ac:dyDescent="0.25">
      <c r="A18" s="1"/>
      <c r="B18" s="14" t="s">
        <v>30</v>
      </c>
      <c r="C18" s="40" t="s">
        <v>21</v>
      </c>
      <c r="D18" s="59" t="s">
        <v>45</v>
      </c>
      <c r="E18" s="41">
        <v>30</v>
      </c>
      <c r="F18" s="58">
        <v>3.84</v>
      </c>
      <c r="G18" s="45">
        <f>E18*116.9/50</f>
        <v>70.14</v>
      </c>
      <c r="H18" s="42">
        <f>E18*3.95/50</f>
        <v>2.37</v>
      </c>
      <c r="I18" s="42">
        <f>E18*0.5/50</f>
        <v>0.3</v>
      </c>
      <c r="J18" s="42">
        <f>E18*24.15/50</f>
        <v>14.49</v>
      </c>
    </row>
    <row r="19" spans="1:10" ht="15.75" x14ac:dyDescent="0.25">
      <c r="A19" s="1"/>
      <c r="B19" s="14" t="s">
        <v>29</v>
      </c>
      <c r="C19" s="40" t="s">
        <v>22</v>
      </c>
      <c r="D19" s="61" t="s">
        <v>36</v>
      </c>
      <c r="E19" s="55">
        <v>34</v>
      </c>
      <c r="F19" s="58">
        <v>4.03</v>
      </c>
      <c r="G19" s="55">
        <f>E19*68.97/30</f>
        <v>78.165999999999997</v>
      </c>
      <c r="H19" s="55">
        <f>E19*1.68/30</f>
        <v>1.9039999999999999</v>
      </c>
      <c r="I19" s="55">
        <f>E19*0.33/30</f>
        <v>0.374</v>
      </c>
      <c r="J19" s="55">
        <f>E19*14.82/30</f>
        <v>16.795999999999999</v>
      </c>
    </row>
    <row r="20" spans="1:10" ht="15.75" x14ac:dyDescent="0.25">
      <c r="A20" s="1"/>
      <c r="B20" s="37"/>
      <c r="C20" s="37"/>
      <c r="D20" s="38"/>
      <c r="E20" s="57">
        <f>E13+E14+E15+E16+E17+E18+E19</f>
        <v>894</v>
      </c>
      <c r="F20" s="57">
        <f t="shared" ref="F20:J20" si="1">F13+F14+F15+F16+F17+F18+F19</f>
        <v>167.04999999999998</v>
      </c>
      <c r="G20" s="57">
        <f>G13+G14+G15+G16+G17+G18+G19+0.01</f>
        <v>1060.154888888889</v>
      </c>
      <c r="H20" s="57">
        <f>H13+H14+H15+H16+H17+H18+H19-0.01</f>
        <v>36.954000000000001</v>
      </c>
      <c r="I20" s="57">
        <f t="shared" si="1"/>
        <v>42.904000000000003</v>
      </c>
      <c r="J20" s="57">
        <f t="shared" si="1"/>
        <v>132.01599999999999</v>
      </c>
    </row>
    <row r="21" spans="1:10" ht="15.75" thickBot="1" x14ac:dyDescent="0.3">
      <c r="A21" s="2"/>
      <c r="B21" s="3"/>
      <c r="C21" s="3"/>
      <c r="D21" s="12"/>
      <c r="E21" s="7"/>
      <c r="F21" s="11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20:H20 I20:J20" unlockedFormula="1"/>
    <ignoredError sqref="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2025-12-01T07:13:14Z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