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9" i="1" l="1"/>
  <c r="J15" i="1" l="1"/>
  <c r="J14" i="1"/>
  <c r="J13" i="1"/>
  <c r="I13" i="1"/>
  <c r="H15" i="1"/>
  <c r="H14" i="1"/>
  <c r="H13" i="1"/>
  <c r="G16" i="1"/>
  <c r="I9" i="1"/>
  <c r="H4" i="1"/>
  <c r="G9" i="1"/>
  <c r="I14" i="1" l="1"/>
  <c r="J9" i="1"/>
  <c r="G14" i="1" l="1"/>
  <c r="G15" i="1"/>
  <c r="J5" i="1"/>
  <c r="I5" i="1"/>
  <c r="H5" i="1"/>
  <c r="G5" i="1"/>
  <c r="J4" i="1"/>
  <c r="G4" i="1"/>
  <c r="J16" i="1" l="1"/>
  <c r="H16" i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I8" i="1"/>
  <c r="H8" i="1"/>
  <c r="G8" i="1"/>
  <c r="J7" i="1"/>
  <c r="I7" i="1"/>
  <c r="H7" i="1"/>
  <c r="H10" i="1" s="1"/>
  <c r="G7" i="1"/>
  <c r="G10" i="1" s="1"/>
  <c r="H21" i="1" l="1"/>
  <c r="I21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<sst xmlns="http://schemas.openxmlformats.org/spreadsheetml/2006/main" count="52" uniqueCount="46">
  <si>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</si>
  <si>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</si>
  <si>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</si>
  <si>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</si>
  <si>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</si>
  <si>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</si>
  <si>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</si>
  <si>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</si>
  <si>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</si>
  <si>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</si>
  <si>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</si>
  <si>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</si>
  <si>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</si>
  <si>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</si>
  <si>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</si>
  <si>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</si>
  <si>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</si>
  <si>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</si>
  <si>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</si>
  <si>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</si>
  <si>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</si>
  <si>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</si>
  <si>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</si>
  <si>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</si>
  <si>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</si>
  <si>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</si>
  <si>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</si>
  <si>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</si>
  <si>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</si>
  <si>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</si>
  <si>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</si>
  <si>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</si>
  <si>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</si>
  <si>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</si>
  <si>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</si>
  <si>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</si>
  <si>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</si>
  <si>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</si>
  <si>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</si>
  <si>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 xml:space="preserve"> Хлеб пшеничный витаминизированный</t>
  </si>
  <si>
    <t>МАОУ СОШ №10                                           8 день</t>
  </si>
  <si>
    <t>Мясо кур отварное в соусе</t>
  </si>
  <si>
    <t>хлеб</t>
  </si>
  <si>
    <t>Хлеб пшеничный витаминизированный</t>
  </si>
  <si>
    <t>Хлеб ржано-пшеничный</t>
  </si>
  <si>
    <t>Зеленый горошек конс.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</si>
</sst>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40</v>
      </c>
      <c r="C1" s="76"/>
      <c r="D1" s="77"/>
      <c r="E1" t="s">
        <v>18</v>
      </c>
      <c r="F1" s="9"/>
      <c r="I1" t="s">
        <v>1</v>
      </c>
      <c r="J1" s="72">
        <v>45975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73" t="s">
        <v>23</v>
      </c>
      <c r="C4" s="25" t="s">
        <v>29</v>
      </c>
      <c r="D4" s="26" t="s">
        <v>41</v>
      </c>
      <c r="E4" s="42">
        <v>90</v>
      </c>
      <c r="F4" s="45">
        <v>60.91</v>
      </c>
      <c r="G4" s="43">
        <f>E4*200/100</f>
        <v>180</v>
      </c>
      <c r="H4" s="49">
        <f>E4*15.02/130</f>
        <v>10.398461538461538</v>
      </c>
      <c r="I4" s="49">
        <v>10.08</v>
      </c>
      <c r="J4" s="49">
        <f>E4*11.2/100</f>
        <v>10.079999999999998</v>
      </c>
    </row>
    <row r="5" spans="1:11" ht="15.75" x14ac:dyDescent="0.25">
      <c r="A5" s="78"/>
      <c r="B5" s="13" t="s">
        <v>16</v>
      </c>
      <c r="C5" s="39" t="s">
        <v>30</v>
      </c>
      <c r="D5" s="36" t="s">
        <v>34</v>
      </c>
      <c r="E5" s="41">
        <v>150</v>
      </c>
      <c r="F5" s="44">
        <v>13.71</v>
      </c>
      <c r="G5" s="43">
        <f>E5*319.2/180</f>
        <v>266</v>
      </c>
      <c r="H5" s="50">
        <f>E5*10.32/180</f>
        <v>8.6</v>
      </c>
      <c r="I5" s="50">
        <f>E5*8.16/180</f>
        <v>6.8</v>
      </c>
      <c r="J5" s="50">
        <f>E5*45.36/180</f>
        <v>37.799999999999997</v>
      </c>
    </row>
    <row r="6" spans="1:11" ht="15.75" x14ac:dyDescent="0.25">
      <c r="A6" s="78"/>
      <c r="B6" s="13" t="s">
        <v>11</v>
      </c>
      <c r="C6" s="39" t="s">
        <v>31</v>
      </c>
      <c r="D6" s="58" t="s">
        <v>35</v>
      </c>
      <c r="E6" s="58">
        <v>200</v>
      </c>
      <c r="F6" s="60">
        <v>7.66</v>
      </c>
      <c r="G6" s="61">
        <v>54.1</v>
      </c>
      <c r="H6" s="59">
        <v>0.2</v>
      </c>
      <c r="I6" s="59">
        <v>0.1</v>
      </c>
      <c r="J6" s="59">
        <v>13.1</v>
      </c>
    </row>
    <row r="7" spans="1:11" ht="15.75" x14ac:dyDescent="0.25">
      <c r="A7" s="78"/>
      <c r="B7" s="74" t="s">
        <v>42</v>
      </c>
      <c r="C7" s="40" t="s">
        <v>21</v>
      </c>
      <c r="D7" s="71" t="s">
        <v>43</v>
      </c>
      <c r="E7" s="65">
        <v>30</v>
      </c>
      <c r="F7" s="66">
        <v>6.4</v>
      </c>
      <c r="G7" s="65">
        <f>E7*70.14/30</f>
        <v>70.14</v>
      </c>
      <c r="H7" s="65">
        <f>E7*2.37/30</f>
        <v>2.37</v>
      </c>
      <c r="I7" s="65">
        <f>E7*0.3/30</f>
        <v>0.3</v>
      </c>
      <c r="J7" s="65">
        <f>E7*14.49/30</f>
        <v>14.49</v>
      </c>
    </row>
    <row r="8" spans="1:11" ht="15.75" x14ac:dyDescent="0.25">
      <c r="A8" s="78"/>
      <c r="B8" s="13" t="s">
        <v>24</v>
      </c>
      <c r="C8" s="40" t="s">
        <v>21</v>
      </c>
      <c r="D8" s="71" t="s">
        <v>44</v>
      </c>
      <c r="E8" s="65">
        <v>30</v>
      </c>
      <c r="F8" s="66">
        <v>4.74</v>
      </c>
      <c r="G8" s="65">
        <f>E8*68.97/30</f>
        <v>68.97</v>
      </c>
      <c r="H8" s="65">
        <f>E8*1.68/30</f>
        <v>1.68</v>
      </c>
      <c r="I8" s="65">
        <f>E8*0.33/30</f>
        <v>0.33</v>
      </c>
      <c r="J8" s="65">
        <f>E8*14.82/30</f>
        <v>14.82</v>
      </c>
    </row>
    <row r="9" spans="1:11" ht="32.25" thickBot="1" x14ac:dyDescent="0.3">
      <c r="A9" s="78"/>
      <c r="B9" s="21"/>
      <c r="C9" s="67">
        <v>445</v>
      </c>
      <c r="D9" s="70" t="s">
        <v>45</v>
      </c>
      <c r="E9" s="68">
        <v>20</v>
      </c>
      <c r="F9" s="69">
        <v>31.62</v>
      </c>
      <c r="G9" s="68">
        <f>32.25*E9/43</f>
        <v>15</v>
      </c>
      <c r="H9" s="68">
        <f>1.29*E9/43</f>
        <v>0.6</v>
      </c>
      <c r="I9" s="68">
        <f>1.76*E9/43</f>
        <v>0.8186046511627908</v>
      </c>
      <c r="J9" s="68">
        <f>2.75*E9/43</f>
        <v>1.2790697674418605</v>
      </c>
    </row>
    <row r="10" spans="1:11" ht="15.75" x14ac:dyDescent="0.25">
      <c r="A10" s="78"/>
      <c r="B10" s="12"/>
      <c r="C10" s="39"/>
      <c r="D10" s="58"/>
      <c r="E10" s="48">
        <f>E4+E5+E6+E7+E8+E9</f>
        <v>520</v>
      </c>
      <c r="F10" s="48">
        <v>125.04</v>
      </c>
      <c r="G10" s="48">
        <f t="shared" ref="G10:H10" si="0">G4+G5+G6+G7+G8+G9</f>
        <v>654.21</v>
      </c>
      <c r="H10" s="48">
        <f t="shared" si="0"/>
        <v>23.848461538461539</v>
      </c>
      <c r="I10" s="48">
        <v>19.239999999999998</v>
      </c>
      <c r="J10" s="48">
        <v>91.57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32</v>
      </c>
      <c r="D13" s="31" t="s">
        <v>36</v>
      </c>
      <c r="E13" s="52">
        <v>60</v>
      </c>
      <c r="F13" s="63">
        <v>9.2899999999999991</v>
      </c>
      <c r="G13" s="47">
        <f>E13*128.76/60</f>
        <v>128.76</v>
      </c>
      <c r="H13" s="55">
        <f>E13*5.17/100</f>
        <v>3.1019999999999999</v>
      </c>
      <c r="I13" s="55">
        <f>E13*15.67/100</f>
        <v>9.402000000000001</v>
      </c>
      <c r="J13" s="55">
        <f>E13*13.5/100</f>
        <v>8.1</v>
      </c>
      <c r="K13" s="32"/>
    </row>
    <row r="14" spans="1:11" ht="31.5" x14ac:dyDescent="0.25">
      <c r="A14" s="1"/>
      <c r="B14" s="13" t="s">
        <v>15</v>
      </c>
      <c r="C14" s="27" t="s">
        <v>33</v>
      </c>
      <c r="D14" s="30" t="s">
        <v>37</v>
      </c>
      <c r="E14" s="51">
        <v>200</v>
      </c>
      <c r="F14" s="63">
        <v>30.4</v>
      </c>
      <c r="G14" s="46">
        <f>E14*101.8/250</f>
        <v>81.44</v>
      </c>
      <c r="H14" s="54">
        <f>E14*4.28/250</f>
        <v>3.4239999999999999</v>
      </c>
      <c r="I14" s="54">
        <f>E14*6.23/250</f>
        <v>4.984</v>
      </c>
      <c r="J14" s="54">
        <f>E14*8.75/250</f>
        <v>7</v>
      </c>
      <c r="K14" s="33"/>
    </row>
    <row r="15" spans="1:11" ht="15.75" x14ac:dyDescent="0.25">
      <c r="A15" s="1"/>
      <c r="B15" s="13" t="s">
        <v>23</v>
      </c>
      <c r="C15" s="39">
        <v>18.7</v>
      </c>
      <c r="D15" s="38" t="s">
        <v>38</v>
      </c>
      <c r="E15" s="53">
        <v>100</v>
      </c>
      <c r="F15" s="64">
        <v>71.41</v>
      </c>
      <c r="G15" s="57">
        <f>E15*140.77/100</f>
        <v>140.77000000000001</v>
      </c>
      <c r="H15" s="56">
        <f>E15*10.07/100</f>
        <v>10.07</v>
      </c>
      <c r="I15" s="56">
        <f>E15*7.08/100</f>
        <v>7.08</v>
      </c>
      <c r="J15" s="56">
        <f>E15*9.05/100</f>
        <v>9.0500000000000007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27</v>
      </c>
      <c r="E16" s="65">
        <v>150</v>
      </c>
      <c r="F16" s="64">
        <v>17.36</v>
      </c>
      <c r="G16" s="65">
        <f>E16*153.6/180</f>
        <v>128</v>
      </c>
      <c r="H16" s="65">
        <f>E16*3.17/150</f>
        <v>3.17</v>
      </c>
      <c r="I16" s="65">
        <v>3.67</v>
      </c>
      <c r="J16" s="65">
        <f>E16*20.4/150</f>
        <v>20.399999999999999</v>
      </c>
      <c r="K16" s="33"/>
    </row>
    <row r="17" spans="1:11" ht="15.75" x14ac:dyDescent="0.25">
      <c r="A17" s="1"/>
      <c r="B17" s="13" t="s">
        <v>17</v>
      </c>
      <c r="C17" s="39" t="s">
        <v>26</v>
      </c>
      <c r="D17" s="58" t="s">
        <v>28</v>
      </c>
      <c r="E17" s="53">
        <v>200</v>
      </c>
      <c r="F17" s="64">
        <v>5.38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25</v>
      </c>
      <c r="C18" s="40" t="s">
        <v>21</v>
      </c>
      <c r="D18" s="71" t="s">
        <v>39</v>
      </c>
      <c r="E18" s="65">
        <v>30</v>
      </c>
      <c r="F18" s="66">
        <v>5.89</v>
      </c>
      <c r="G18" s="65">
        <f>E18*70.14/30</f>
        <v>70.14</v>
      </c>
      <c r="H18" s="65">
        <f>E18*2.37/30</f>
        <v>2.37</v>
      </c>
      <c r="I18" s="65">
        <f>E18*0.3/30</f>
        <v>0.3</v>
      </c>
      <c r="J18" s="65">
        <f>E18*14.49/30</f>
        <v>14.49</v>
      </c>
      <c r="K18" s="33"/>
    </row>
    <row r="19" spans="1:11" ht="15.75" x14ac:dyDescent="0.25">
      <c r="A19" s="1"/>
      <c r="B19" s="24" t="s">
        <v>24</v>
      </c>
      <c r="C19" s="40" t="s">
        <v>21</v>
      </c>
      <c r="D19" s="37" t="s">
        <v>22</v>
      </c>
      <c r="E19" s="65">
        <v>30</v>
      </c>
      <c r="F19" s="66">
        <v>5.33</v>
      </c>
      <c r="G19" s="65">
        <f>E19*68.97/30</f>
        <v>68.97</v>
      </c>
      <c r="H19" s="65">
        <f>E19*1.68/30</f>
        <v>1.68</v>
      </c>
      <c r="I19" s="65">
        <f>E19*0.33/30</f>
        <v>0.33</v>
      </c>
      <c r="J19" s="65">
        <f>E19*14.82/30</f>
        <v>14.82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770</v>
      </c>
      <c r="F21" s="62">
        <v>145.05000000000001</v>
      </c>
      <c r="G21" s="62">
        <f t="shared" ref="G21:J21" si="1">G13+G14+G15+G16+G17+G18+G19</f>
        <v>729.08</v>
      </c>
      <c r="H21" s="62">
        <f>H13+H14+H15+H16+H17+H18+H19-0.01</f>
        <v>23.805999999999997</v>
      </c>
      <c r="I21" s="62">
        <f>I13+I14+I15+I16+I17+I18+I19-0.01</f>
        <v>25.756</v>
      </c>
      <c r="J21" s="62">
        <f t="shared" si="1"/>
        <v>101.66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2025-11-07T05:57:41Z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