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J9" i="1" l="1"/>
  <c r="I9" i="1"/>
  <c r="H9" i="1"/>
  <c r="E10" i="1"/>
  <c r="I15" i="1" l="1"/>
  <c r="J16" i="1" l="1"/>
  <c r="H16" i="1"/>
  <c r="G16" i="1"/>
  <c r="J15" i="1"/>
  <c r="H15" i="1"/>
  <c r="G15" i="1"/>
  <c r="J13" i="1"/>
  <c r="I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H10" i="1" s="1"/>
  <c r="G4" i="1"/>
  <c r="G10" i="1" s="1"/>
  <c r="I10" i="1" l="1"/>
  <c r="H20" i="1"/>
  <c r="E20" i="1" l="1"/>
  <c r="G20" i="1" l="1"/>
  <c r="J20" i="1"/>
  <c r="I2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<sst xmlns="http://schemas.openxmlformats.org/spreadsheetml/2006/main" count="51" uniqueCount="42">
  <si>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</si>
  <si>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</si>
  <si>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</si>
  <si>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</si>
  <si>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</si>
  <si>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</si>
  <si>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</si>
  <si>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</si>
  <si>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</si>
  <si>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</si>
  <si>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</si>
  <si>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</si>
  <si>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</si>
  <si>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</si>
  <si>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</si>
  <si>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</si>
  <si>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</si>
  <si>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</si>
  <si>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</si>
  <si>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</si>
  <si>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</si>
  <si>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</si>
  <si>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</si>
  <si>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</si>
  <si>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</si>
  <si>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</si>
  <si>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</si>
  <si>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</si>
  <si>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</si>
  <si>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</si>
  <si>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</si>
  <si>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</si>
  <si>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</si>
  <si>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</si>
  <si>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</si>
  <si>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</si>
  <si>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</si>
  <si>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</si>
  <si>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</si>
  <si>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Салат из свежей капусты с огурцом, луком, растительным маслом, зеленью</t>
  </si>
  <si>
    <t>44533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</si>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</sst>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1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8" fillId="0" borderId="5" xfId="5" applyFill="1" applyBorder="1"/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4" xfId="8" applyNumberFormat="1" applyFont="1" applyFill="1" applyBorder="1" applyAlignment="1">
      <alignment horizontal="left" vertical="center"/>
    </xf>
    <xf numFmtId="2" fontId="7" fillId="5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Fill="1" applyBorder="1" applyAlignment="1" applyProtection="1">
      <alignment horizontal="left" vertical="center"/>
      <protection locked="0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12" fillId="0" borderId="1" xfId="5" applyFont="1" applyFill="1" applyBorder="1" applyAlignment="1" applyProtection="1">
      <alignment vertical="top" wrapText="1"/>
      <protection locked="0"/>
    </xf>
    <xf numFmtId="0" fontId="3" fillId="0" borderId="5" xfId="5" applyFont="1" applyBorder="1"/>
    <xf numFmtId="0" fontId="2" fillId="0" borderId="1" xfId="5" applyFont="1" applyBorder="1"/>
    <xf numFmtId="14" fontId="0" fillId="2" borderId="1" xfId="0" applyNumberFormat="1" applyFill="1" applyBorder="1" applyProtection="1">
      <protection locked="0"/>
    </xf>
    <xf numFmtId="0" fontId="1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37</v>
      </c>
      <c r="C1" s="73"/>
      <c r="D1" s="74"/>
      <c r="E1" t="s">
        <v>16</v>
      </c>
      <c r="F1" s="9"/>
      <c r="I1" t="s">
        <v>1</v>
      </c>
      <c r="J1" s="69">
        <v>45968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60.66</v>
      </c>
      <c r="G4" s="49">
        <f>E4*198/90</f>
        <v>198</v>
      </c>
      <c r="H4" s="41">
        <f>E4*17.19/90</f>
        <v>17.190000000000001</v>
      </c>
      <c r="I4" s="41">
        <f>E4*14.31/90</f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38</v>
      </c>
      <c r="D5" s="35" t="s">
        <v>24</v>
      </c>
      <c r="E5" s="40">
        <v>150</v>
      </c>
      <c r="F5" s="48">
        <v>12.23</v>
      </c>
      <c r="G5" s="49">
        <f>E5*178/150</f>
        <v>178</v>
      </c>
      <c r="H5" s="41">
        <f>E5*5.3/150</f>
        <v>5.3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29</v>
      </c>
      <c r="D6" s="61" t="s">
        <v>30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35</v>
      </c>
      <c r="E7" s="40">
        <v>30</v>
      </c>
      <c r="F7" s="45">
        <v>6.4</v>
      </c>
      <c r="G7" s="50">
        <f>E7*70.14/30</f>
        <v>70.14</v>
      </c>
      <c r="H7" s="42">
        <f>E7*2.37/30</f>
        <v>2.37</v>
      </c>
      <c r="I7" s="42">
        <f>E7*0.3/30</f>
        <v>0.3</v>
      </c>
      <c r="J7" s="42">
        <f>E7*14.49/30</f>
        <v>14.49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31</v>
      </c>
      <c r="E8" s="40">
        <v>30</v>
      </c>
      <c r="F8" s="46">
        <v>6.04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39</v>
      </c>
      <c r="E9" s="43">
        <v>60</v>
      </c>
      <c r="F9" s="57">
        <v>17.170000000000002</v>
      </c>
      <c r="G9" s="57">
        <f>E9*128/100</f>
        <v>76.8</v>
      </c>
      <c r="H9" s="44">
        <f>3*E9/120</f>
        <v>1.5</v>
      </c>
      <c r="I9" s="44">
        <f>12*E9/120</f>
        <v>6</v>
      </c>
      <c r="J9" s="44">
        <f>8.5*E9/120</f>
        <v>4.25</v>
      </c>
    </row>
    <row r="10" spans="1:11" ht="15.75" x14ac:dyDescent="0.25">
      <c r="A10" s="75"/>
      <c r="B10" s="25"/>
      <c r="C10" s="23"/>
      <c r="D10" s="24"/>
      <c r="E10" s="39">
        <f>E4+E5+E6+E7+E8+E9</f>
        <v>560</v>
      </c>
      <c r="F10" s="39">
        <v>125.04</v>
      </c>
      <c r="G10" s="39">
        <f t="shared" ref="G10:I10" si="0">G4+G5+G6+G7+G8+G9</f>
        <v>726.91</v>
      </c>
      <c r="H10" s="39">
        <f t="shared" si="0"/>
        <v>31.640000000000004</v>
      </c>
      <c r="I10" s="39">
        <f t="shared" si="0"/>
        <v>27.240000000000002</v>
      </c>
      <c r="J10" s="39">
        <v>88.95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32</v>
      </c>
      <c r="E13" s="51">
        <v>60</v>
      </c>
      <c r="F13" s="57">
        <v>12.92</v>
      </c>
      <c r="G13" s="55">
        <f>E13*183.84/60</f>
        <v>183.84</v>
      </c>
      <c r="H13" s="53">
        <f>E13*3.24/60</f>
        <v>3.24</v>
      </c>
      <c r="I13" s="53">
        <f>E13*7.76/60</f>
        <v>7.76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36</v>
      </c>
      <c r="D14" s="64" t="s">
        <v>33</v>
      </c>
      <c r="E14" s="51">
        <v>200</v>
      </c>
      <c r="F14" s="57">
        <v>18.8</v>
      </c>
      <c r="G14" s="55">
        <v>70.16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40</v>
      </c>
      <c r="D15" s="64" t="s">
        <v>20</v>
      </c>
      <c r="E15" s="51">
        <v>90</v>
      </c>
      <c r="F15" s="57">
        <v>73.83</v>
      </c>
      <c r="G15" s="56">
        <f>E15*207.7/90</f>
        <v>207.7</v>
      </c>
      <c r="H15" s="54">
        <f>E15*11.6/90</f>
        <v>11.6</v>
      </c>
      <c r="I15" s="54">
        <f>E15*12.1/90</f>
        <v>12.1</v>
      </c>
      <c r="J15" s="54">
        <f>E15*13.1/90</f>
        <v>13.1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16.8</v>
      </c>
      <c r="G16" s="55">
        <f>E16*87/150</f>
        <v>87</v>
      </c>
      <c r="H16" s="53">
        <f>E16*3.25/150</f>
        <v>3.25</v>
      </c>
      <c r="I16" s="53">
        <v>2.85</v>
      </c>
      <c r="J16" s="53">
        <f>E16*11.9/150</f>
        <v>11.9</v>
      </c>
      <c r="K16" s="30"/>
    </row>
    <row r="17" spans="1:11" ht="15.75" x14ac:dyDescent="0.25">
      <c r="A17" s="1"/>
      <c r="B17" s="71" t="s">
        <v>41</v>
      </c>
      <c r="C17" s="38" t="s">
        <v>28</v>
      </c>
      <c r="D17" s="65" t="s">
        <v>34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35</v>
      </c>
      <c r="E18" s="43">
        <v>40</v>
      </c>
      <c r="F18" s="58">
        <v>6.02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31</v>
      </c>
      <c r="E19" s="43">
        <v>30</v>
      </c>
      <c r="F19" s="57">
        <v>4.1399999999999997</v>
      </c>
      <c r="G19" s="57">
        <f>E19*68.97/30</f>
        <v>68.97</v>
      </c>
      <c r="H19" s="44">
        <f>E19*1.68/30</f>
        <v>1.68</v>
      </c>
      <c r="I19" s="44">
        <f>E19*0.33/30</f>
        <v>0.33</v>
      </c>
      <c r="J19" s="44">
        <f>E19*14.82/30</f>
        <v>14.82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770</v>
      </c>
      <c r="F20" s="39">
        <v>145.05000000000001</v>
      </c>
      <c r="G20" s="39">
        <f t="shared" ref="G20:J20" si="1">G13+G14+G15+G16+G17+G18+G19</f>
        <v>759.19</v>
      </c>
      <c r="H20" s="39">
        <f>H13+H14+H15+H16+H17+H18+H19</f>
        <v>25.150000000000002</v>
      </c>
      <c r="I20" s="39">
        <f t="shared" si="1"/>
        <v>27.279999999999998</v>
      </c>
      <c r="J20" s="39">
        <f t="shared" si="1"/>
        <v>103.07999999999998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