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J5" i="1" l="1"/>
  <c r="I5" i="1"/>
  <c r="H5" i="1"/>
  <c r="G5" i="1"/>
  <c r="J8" i="1"/>
  <c r="I8" i="1"/>
  <c r="H8" i="1"/>
  <c r="G8" i="1"/>
  <c r="J4" i="1"/>
  <c r="I4" i="1"/>
  <c r="H4" i="1"/>
  <c r="G4" i="1"/>
  <c r="F9" i="1" l="1"/>
  <c r="E9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20" i="1" l="1"/>
  <c r="E20" i="1"/>
  <c r="J18" i="1" l="1"/>
  <c r="I18" i="1"/>
  <c r="H18" i="1"/>
  <c r="G18" i="1"/>
  <c r="J17" i="1"/>
  <c r="J20" i="1" s="1"/>
  <c r="I17" i="1"/>
  <c r="I20" i="1" s="1"/>
  <c r="H17" i="1"/>
  <c r="H20" i="1" s="1"/>
  <c r="G17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<sst xmlns="http://schemas.openxmlformats.org/spreadsheetml/2006/main" count="51" uniqueCount="46">
  <si>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</si>
  <si>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</si>
  <si>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</si>
  <si>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</si>
  <si>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</si>
  <si>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</si>
  <si>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</si>
  <si>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</si>
  <si>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</si>
  <si>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</si>
  <si>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</si>
  <si>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</si>
  <si>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</si>
  <si>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</si>
  <si>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</si>
  <si>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</si>
  <si>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</si>
  <si>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</si>
  <si>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</si>
  <si>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</si>
  <si>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</si>
  <si>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</si>
  <si>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</si>
  <si>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</si>
  <si>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</si>
  <si>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</si>
  <si>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</si>
  <si>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</si>
  <si>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</si>
  <si>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</si>
  <si>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Рагу из овощей</t>
  </si>
  <si>
    <t>Компот из сухофруктов</t>
  </si>
  <si>
    <t xml:space="preserve">хлеб 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</si>
  <si>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</si>
  <si>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</si>
  <si>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</si>
  <si>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</si>
  <si>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</si>
  <si>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</si>
  <si>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</si>
  <si>
    <t>МАОУ СОШ №10 д.Б.Седельниково</t>
  </si>
  <si>
    <t>Хлеб ржано-пшеничный</t>
  </si>
  <si>
    <t>хлеб</t>
  </si>
  <si>
    <t>Суп крестьянский с крупой и сметаной и мясом</t>
  </si>
  <si>
    <t>Биточек мясной паровой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</si>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</sst>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6" fillId="0" borderId="1" xfId="7" applyNumberFormat="1" applyFont="1" applyFill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0" fontId="7" fillId="0" borderId="1" xfId="5" applyBorder="1"/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Обычный 5 4" xfId="12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4" t="s">
        <v>40</v>
      </c>
      <c r="C1" s="75"/>
      <c r="D1" s="76"/>
      <c r="E1" t="s">
        <v>17</v>
      </c>
      <c r="F1" s="10"/>
      <c r="I1" t="s">
        <v>1</v>
      </c>
      <c r="J1" s="9">
        <v>45912</v>
      </c>
    </row>
    <row r="2" spans="1:11" ht="7.5" customHeight="1" thickBot="1"/>
    <row r="3" spans="1:1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7" t="s">
        <v>10</v>
      </c>
      <c r="B4" s="69" t="s">
        <v>21</v>
      </c>
      <c r="C4" s="60" t="s">
        <v>33</v>
      </c>
      <c r="D4" s="61" t="s">
        <v>34</v>
      </c>
      <c r="E4" s="65">
        <v>97</v>
      </c>
      <c r="F4" s="68">
        <v>59.1</v>
      </c>
      <c r="G4" s="66">
        <f>169.8*E4/100</f>
        <v>164.70600000000002</v>
      </c>
      <c r="H4" s="66">
        <f>9.7*E4/100</f>
        <v>9.4089999999999989</v>
      </c>
      <c r="I4" s="66">
        <f>13.8*E4/100</f>
        <v>13.386000000000001</v>
      </c>
      <c r="J4" s="66">
        <f>1.7*E4/100</f>
        <v>1.649</v>
      </c>
    </row>
    <row r="5" spans="1:11" ht="15.75">
      <c r="A5" s="77"/>
      <c r="B5" s="69" t="s">
        <v>15</v>
      </c>
      <c r="C5" s="60" t="s">
        <v>35</v>
      </c>
      <c r="D5" s="61" t="s">
        <v>36</v>
      </c>
      <c r="E5" s="64">
        <v>150</v>
      </c>
      <c r="F5" s="67">
        <v>9.09</v>
      </c>
      <c r="G5" s="66">
        <f>213.6*E5/180</f>
        <v>178</v>
      </c>
      <c r="H5" s="65">
        <f>6.36*E5/180</f>
        <v>5.3</v>
      </c>
      <c r="I5" s="65">
        <f>3.6*E5/180</f>
        <v>3</v>
      </c>
      <c r="J5" s="65">
        <f>38.88*E5/180</f>
        <v>32.4</v>
      </c>
    </row>
    <row r="6" spans="1:11" ht="15.75">
      <c r="A6" s="77"/>
      <c r="B6" s="69" t="s">
        <v>11</v>
      </c>
      <c r="C6" s="60" t="s">
        <v>37</v>
      </c>
      <c r="D6" s="61" t="s">
        <v>38</v>
      </c>
      <c r="E6" s="64">
        <v>200</v>
      </c>
      <c r="F6" s="67">
        <v>12.57</v>
      </c>
      <c r="G6" s="66">
        <v>48</v>
      </c>
      <c r="H6" s="65">
        <v>0</v>
      </c>
      <c r="I6" s="65">
        <v>0</v>
      </c>
      <c r="J6" s="65">
        <v>12</v>
      </c>
    </row>
    <row r="7" spans="1:11" ht="15.75">
      <c r="A7" s="77"/>
      <c r="B7" s="69" t="s">
        <v>32</v>
      </c>
      <c r="C7" s="70">
        <v>44240</v>
      </c>
      <c r="D7" s="71" t="s">
        <v>39</v>
      </c>
      <c r="E7" s="71">
        <v>60</v>
      </c>
      <c r="F7" s="73">
        <v>38.36</v>
      </c>
      <c r="G7" s="72">
        <f>127.7*E7/50</f>
        <v>153.24</v>
      </c>
      <c r="H7" s="72">
        <f>6.1*E7/50</f>
        <v>7.32</v>
      </c>
      <c r="I7" s="72">
        <f>3.7*E7/50</f>
        <v>4.4400000000000004</v>
      </c>
      <c r="J7" s="72">
        <f>17.5*E7/50</f>
        <v>21</v>
      </c>
    </row>
    <row r="8" spans="1:11" ht="16.5" thickBot="1">
      <c r="A8" s="77"/>
      <c r="B8" s="69" t="s">
        <v>42</v>
      </c>
      <c r="C8" s="63" t="s">
        <v>20</v>
      </c>
      <c r="D8" s="62" t="s">
        <v>41</v>
      </c>
      <c r="E8" s="65">
        <v>50</v>
      </c>
      <c r="F8" s="56">
        <v>5.92</v>
      </c>
      <c r="G8" s="65">
        <f>E8*68.97/30</f>
        <v>114.95</v>
      </c>
      <c r="H8" s="65">
        <f>E8*1.68/30</f>
        <v>2.8</v>
      </c>
      <c r="I8" s="65">
        <f>E8*0.33/30</f>
        <v>0.55000000000000004</v>
      </c>
      <c r="J8" s="65">
        <f>E8*14.82/30</f>
        <v>24.7</v>
      </c>
    </row>
    <row r="9" spans="1:11" ht="15.75">
      <c r="A9" s="77"/>
      <c r="B9" s="13"/>
      <c r="C9" s="36"/>
      <c r="D9" s="48"/>
      <c r="E9" s="40">
        <f>E4+E5+E6+E7+E8</f>
        <v>557</v>
      </c>
      <c r="F9" s="40">
        <f t="shared" ref="F9:J9" si="0">F4+F5+F6+F7+F8</f>
        <v>125.03999999999999</v>
      </c>
      <c r="G9" s="40">
        <f t="shared" si="0"/>
        <v>658.89600000000007</v>
      </c>
      <c r="H9" s="40">
        <f t="shared" si="0"/>
        <v>24.829000000000001</v>
      </c>
      <c r="I9" s="40">
        <f t="shared" si="0"/>
        <v>21.376000000000005</v>
      </c>
      <c r="J9" s="40">
        <f t="shared" si="0"/>
        <v>91.749000000000009</v>
      </c>
    </row>
    <row r="10" spans="1:11">
      <c r="A10" s="1"/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5" thickBot="1">
      <c r="A11" s="2"/>
      <c r="B11" s="19"/>
      <c r="C11" s="19"/>
      <c r="D11" s="29"/>
      <c r="E11" s="20"/>
      <c r="F11" s="21"/>
      <c r="G11" s="20"/>
      <c r="H11" s="32"/>
      <c r="I11" s="32"/>
      <c r="J11" s="33"/>
    </row>
    <row r="12" spans="1:11" ht="31.5">
      <c r="A12" s="1" t="s">
        <v>12</v>
      </c>
      <c r="B12" s="22" t="s">
        <v>13</v>
      </c>
      <c r="C12" s="28" t="s">
        <v>24</v>
      </c>
      <c r="D12" s="58" t="s">
        <v>29</v>
      </c>
      <c r="E12" s="42">
        <v>68</v>
      </c>
      <c r="F12" s="53">
        <v>12.08</v>
      </c>
      <c r="G12" s="39">
        <f>E12*88.58/60</f>
        <v>100.39066666666666</v>
      </c>
      <c r="H12" s="45">
        <f>E12*2.16/60</f>
        <v>2.448</v>
      </c>
      <c r="I12" s="45">
        <f>E12*4.48/60</f>
        <v>5.0773333333333337</v>
      </c>
      <c r="J12" s="45">
        <f>E12*9.9/60</f>
        <v>11.22</v>
      </c>
      <c r="K12" s="30"/>
    </row>
    <row r="13" spans="1:11" ht="31.5">
      <c r="A13" s="1"/>
      <c r="B13" s="14" t="s">
        <v>14</v>
      </c>
      <c r="C13" s="27" t="s">
        <v>25</v>
      </c>
      <c r="D13" s="59" t="s">
        <v>43</v>
      </c>
      <c r="E13" s="41">
        <v>200</v>
      </c>
      <c r="F13" s="53">
        <v>18.21</v>
      </c>
      <c r="G13" s="38">
        <f>E13*117.38/200</f>
        <v>117.38</v>
      </c>
      <c r="H13" s="44">
        <f>E13*3.74/200</f>
        <v>3.74</v>
      </c>
      <c r="I13" s="44">
        <f>E13*6.42/200</f>
        <v>6.42</v>
      </c>
      <c r="J13" s="44">
        <f>E13*11.16/200</f>
        <v>11.16</v>
      </c>
      <c r="K13" s="31"/>
    </row>
    <row r="14" spans="1:11" ht="15.75">
      <c r="A14" s="1"/>
      <c r="B14" s="14" t="s">
        <v>21</v>
      </c>
      <c r="C14" s="37" t="s">
        <v>26</v>
      </c>
      <c r="D14" s="59" t="s">
        <v>44</v>
      </c>
      <c r="E14" s="43">
        <v>90</v>
      </c>
      <c r="F14" s="54">
        <v>66.819999999999993</v>
      </c>
      <c r="G14" s="47">
        <f>E14*175/90</f>
        <v>175</v>
      </c>
      <c r="H14" s="46">
        <f>E14*11.68/90</f>
        <v>11.68</v>
      </c>
      <c r="I14" s="46">
        <f>E14*11.61/90</f>
        <v>11.609999999999998</v>
      </c>
      <c r="J14" s="46">
        <f>E14*5.76/90</f>
        <v>5.76</v>
      </c>
      <c r="K14" s="31"/>
    </row>
    <row r="15" spans="1:11" ht="15.75">
      <c r="A15" s="1"/>
      <c r="B15" s="14" t="s">
        <v>15</v>
      </c>
      <c r="C15" s="57" t="s">
        <v>27</v>
      </c>
      <c r="D15" s="59" t="s">
        <v>30</v>
      </c>
      <c r="E15" s="55">
        <v>150</v>
      </c>
      <c r="F15" s="54">
        <v>13.79</v>
      </c>
      <c r="G15" s="55">
        <f>E15*144/150</f>
        <v>144</v>
      </c>
      <c r="H15" s="55">
        <f>E15*2.5/150</f>
        <v>2.5</v>
      </c>
      <c r="I15" s="55">
        <f>E15*4/150</f>
        <v>4</v>
      </c>
      <c r="J15" s="55">
        <f>E15*24.6/150</f>
        <v>24.6</v>
      </c>
      <c r="K15" s="31"/>
    </row>
    <row r="16" spans="1:11" ht="15.75">
      <c r="A16" s="1"/>
      <c r="B16" s="14" t="s">
        <v>16</v>
      </c>
      <c r="C16" s="57" t="s">
        <v>28</v>
      </c>
      <c r="D16" s="26" t="s">
        <v>31</v>
      </c>
      <c r="E16" s="43">
        <v>200</v>
      </c>
      <c r="F16" s="54">
        <v>6.75</v>
      </c>
      <c r="G16" s="47">
        <v>84.1</v>
      </c>
      <c r="H16" s="46">
        <v>1</v>
      </c>
      <c r="I16" s="46">
        <v>0.1</v>
      </c>
      <c r="J16" s="46">
        <v>19.8</v>
      </c>
      <c r="K16" s="31"/>
    </row>
    <row r="17" spans="1:11" ht="15.75">
      <c r="A17" s="1"/>
      <c r="B17" s="14" t="s">
        <v>23</v>
      </c>
      <c r="C17" s="37" t="s">
        <v>20</v>
      </c>
      <c r="D17" s="34" t="s">
        <v>45</v>
      </c>
      <c r="E17" s="55">
        <v>30</v>
      </c>
      <c r="F17" s="56">
        <v>3.84</v>
      </c>
      <c r="G17" s="55">
        <f>E17*70.14/30</f>
        <v>70.14</v>
      </c>
      <c r="H17" s="55">
        <f>E17*2.37/30</f>
        <v>2.37</v>
      </c>
      <c r="I17" s="55">
        <f>E17*0.3/30</f>
        <v>0.3</v>
      </c>
      <c r="J17" s="55">
        <f>E17*14.49/30</f>
        <v>14.49</v>
      </c>
      <c r="K17" s="31"/>
    </row>
    <row r="18" spans="1:11" ht="15.75">
      <c r="A18" s="1"/>
      <c r="B18" s="25" t="s">
        <v>22</v>
      </c>
      <c r="C18" s="37" t="s">
        <v>20</v>
      </c>
      <c r="D18" s="34" t="s">
        <v>41</v>
      </c>
      <c r="E18" s="55">
        <v>30</v>
      </c>
      <c r="F18" s="56">
        <v>3.55</v>
      </c>
      <c r="G18" s="55">
        <f>E18*68.97/30</f>
        <v>68.97</v>
      </c>
      <c r="H18" s="55">
        <f>E18*1.68/30</f>
        <v>1.68</v>
      </c>
      <c r="I18" s="55">
        <f>E18*0.33/30</f>
        <v>0.33</v>
      </c>
      <c r="J18" s="55">
        <f>E18*14.82/30</f>
        <v>14.82</v>
      </c>
      <c r="K18" s="31"/>
    </row>
    <row r="19" spans="1:11" ht="15.75">
      <c r="A19" s="1"/>
      <c r="B19" s="25"/>
      <c r="C19" s="37"/>
      <c r="D19" s="34"/>
      <c r="E19" s="49"/>
      <c r="F19" s="50"/>
      <c r="G19" s="49"/>
      <c r="H19" s="51"/>
      <c r="I19" s="51"/>
      <c r="J19" s="51"/>
      <c r="K19" s="31"/>
    </row>
    <row r="20" spans="1:11" ht="15.75">
      <c r="A20" s="1"/>
      <c r="B20" s="25"/>
      <c r="C20" s="36"/>
      <c r="D20" s="35"/>
      <c r="E20" s="52">
        <f>E12+E13+E14+E15+E16+E17+E18</f>
        <v>768</v>
      </c>
      <c r="F20" s="52">
        <f t="shared" ref="F20:J20" si="1">F12+F13+F14+F15+F16+F17+F18</f>
        <v>125.03999999999998</v>
      </c>
      <c r="G20" s="52">
        <f t="shared" si="1"/>
        <v>759.98066666666671</v>
      </c>
      <c r="H20" s="52">
        <f t="shared" si="1"/>
        <v>25.418000000000003</v>
      </c>
      <c r="I20" s="52">
        <f t="shared" si="1"/>
        <v>27.83733333333333</v>
      </c>
      <c r="J20" s="52">
        <f t="shared" si="1"/>
        <v>101.85</v>
      </c>
    </row>
    <row r="21" spans="1:11" ht="15.7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2025-09-08T08:11:28Z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