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J14" i="1"/>
  <c r="I14" i="1"/>
  <c r="H14" i="1"/>
  <c r="G14" i="1"/>
  <c r="J13" i="1"/>
  <c r="I13" i="1"/>
  <c r="H13" i="1"/>
  <c r="G13" i="1"/>
  <c r="J5" i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J17" i="1" l="1"/>
  <c r="I17" i="1"/>
  <c r="H17" i="1"/>
  <c r="G17" i="1"/>
  <c r="J12" i="1"/>
  <c r="I12" i="1"/>
  <c r="H12" i="1"/>
  <c r="G12" i="1"/>
  <c r="J7" i="1"/>
  <c r="I7" i="1"/>
  <c r="H7" i="1"/>
  <c r="G7" i="1"/>
  <c r="J4" i="1"/>
  <c r="I4" i="1"/>
  <c r="H4" i="1"/>
  <c r="G4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<sst xmlns="http://schemas.openxmlformats.org/spreadsheetml/2006/main" count="52" uniqueCount="48">
  <si>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</si>
  <si>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</si>
  <si>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</si>
  <si>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</si>
  <si>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</si>
  <si>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</si>
  <si>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</si>
  <si>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</si>
  <si>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</si>
  <si>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</si>
  <si>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</si>
  <si>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</si>
  <si>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</si>
  <si>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</si>
  <si>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</si>
  <si>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</si>
  <si>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</si>
  <si>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</si>
  <si>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</si>
  <si>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</si>
  <si>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</si>
  <si>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</si>
  <si>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</si>
  <si>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</si>
  <si>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</si>
  <si>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>Хлеб пшеничный</t>
  </si>
  <si>
    <t xml:space="preserve">пром </t>
  </si>
  <si>
    <t>90</t>
  </si>
  <si>
    <t>16.4</t>
  </si>
  <si>
    <t>32.10</t>
  </si>
  <si>
    <t>Каша пшеничная молочная с маслом сливочным</t>
  </si>
  <si>
    <t>Кофейный напиток на молоке</t>
  </si>
  <si>
    <t>Бутерброд с сыром</t>
  </si>
  <si>
    <t>Салат из свежих овощей с помидором,маслом растительным и зеленью</t>
  </si>
  <si>
    <t>2блюдо</t>
  </si>
  <si>
    <t>хлеб черн.</t>
  </si>
  <si>
    <t>хлеб бел.</t>
  </si>
  <si>
    <t xml:space="preserve">Фрукты </t>
  </si>
  <si>
    <t>16.2</t>
  </si>
  <si>
    <t>64</t>
  </si>
  <si>
    <t>46.3</t>
  </si>
  <si>
    <t>44206</t>
  </si>
  <si>
    <t>Суп картофельный с бобовыми</t>
  </si>
  <si>
    <t>Колбаски "Витаминные"</t>
  </si>
  <si>
    <t>Макароны отварные</t>
  </si>
  <si>
    <t>Компот из кураги и яблок</t>
  </si>
  <si>
    <t>Хлеб ржано-пшеничный</t>
  </si>
  <si>
    <t>МАОУ СОШ №10 д.Б.Седельниково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</si>
</sst>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47</v>
      </c>
      <c r="C1" s="65"/>
      <c r="D1" s="66"/>
      <c r="E1" t="s">
        <v>20</v>
      </c>
      <c r="F1" s="10"/>
      <c r="I1" t="s">
        <v>1</v>
      </c>
      <c r="J1" s="9">
        <v>45901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thickBot="1">
      <c r="A4" s="67" t="s">
        <v>10</v>
      </c>
      <c r="B4" s="13" t="s">
        <v>11</v>
      </c>
      <c r="C4" s="27" t="s">
        <v>28</v>
      </c>
      <c r="D4" s="29" t="s">
        <v>30</v>
      </c>
      <c r="E4" s="54">
        <v>230</v>
      </c>
      <c r="F4" s="57">
        <v>31.39</v>
      </c>
      <c r="G4" s="60">
        <f>E4*257.8/200</f>
        <v>296.47000000000003</v>
      </c>
      <c r="H4" s="55">
        <f>E4*7.45/200</f>
        <v>8.5675000000000008</v>
      </c>
      <c r="I4" s="55">
        <f>E4*11.4/200</f>
        <v>13.11</v>
      </c>
      <c r="J4" s="55">
        <f>E4*31.3/200</f>
        <v>35.994999999999997</v>
      </c>
    </row>
    <row r="5" spans="1:10" ht="15.75">
      <c r="A5" s="67"/>
      <c r="B5" s="13" t="s">
        <v>19</v>
      </c>
      <c r="C5" s="28" t="s">
        <v>24</v>
      </c>
      <c r="D5" s="32" t="s">
        <v>37</v>
      </c>
      <c r="E5" s="53">
        <v>175</v>
      </c>
      <c r="F5" s="58">
        <v>33.75</v>
      </c>
      <c r="G5" s="61">
        <f>E5*49/100</f>
        <v>85.75</v>
      </c>
      <c r="H5" s="56">
        <f>E5*0.4/100</f>
        <v>0.7</v>
      </c>
      <c r="I5" s="56">
        <f>E5*0.4/100</f>
        <v>0.7</v>
      </c>
      <c r="J5" s="56">
        <f>E5*10.95/100</f>
        <v>19.162499999999998</v>
      </c>
    </row>
    <row r="6" spans="1:10" ht="15.75">
      <c r="A6" s="67"/>
      <c r="B6" s="14" t="s">
        <v>12</v>
      </c>
      <c r="C6" s="28" t="s">
        <v>29</v>
      </c>
      <c r="D6" s="31" t="s">
        <v>31</v>
      </c>
      <c r="E6" s="53">
        <v>200</v>
      </c>
      <c r="F6" s="58">
        <v>15.62</v>
      </c>
      <c r="G6" s="60">
        <v>99</v>
      </c>
      <c r="H6" s="55">
        <v>3.1</v>
      </c>
      <c r="I6" s="55">
        <v>3.2</v>
      </c>
      <c r="J6" s="55">
        <v>14.4</v>
      </c>
    </row>
    <row r="7" spans="1:10" ht="15.75">
      <c r="A7" s="67"/>
      <c r="B7" s="14" t="s">
        <v>21</v>
      </c>
      <c r="C7" s="28">
        <v>44240</v>
      </c>
      <c r="D7" s="30" t="s">
        <v>32</v>
      </c>
      <c r="E7" s="53">
        <v>60</v>
      </c>
      <c r="F7" s="58">
        <v>38.36</v>
      </c>
      <c r="G7" s="61">
        <f>E7*153.24/60</f>
        <v>153.24000000000004</v>
      </c>
      <c r="H7" s="56">
        <f>E7*7.32/60</f>
        <v>7.3200000000000012</v>
      </c>
      <c r="I7" s="56">
        <f>E7*4.44/60</f>
        <v>4.4400000000000004</v>
      </c>
      <c r="J7" s="56">
        <f>E7*21/60</f>
        <v>21</v>
      </c>
    </row>
    <row r="8" spans="1:10" ht="16.5" thickBot="1">
      <c r="A8" s="67"/>
      <c r="B8" s="15" t="s">
        <v>35</v>
      </c>
      <c r="C8" s="28" t="s">
        <v>26</v>
      </c>
      <c r="D8" s="31" t="s">
        <v>46</v>
      </c>
      <c r="E8" s="53">
        <v>50</v>
      </c>
      <c r="F8" s="57">
        <v>5.92</v>
      </c>
      <c r="G8" s="60">
        <f>E8*68.97/30</f>
        <v>114.95</v>
      </c>
      <c r="H8" s="55">
        <f>E8*1.68/30</f>
        <v>2.8</v>
      </c>
      <c r="I8" s="55">
        <f>E8*0.33/30</f>
        <v>0.55000000000000004</v>
      </c>
      <c r="J8" s="55">
        <f>E8*14.82/30</f>
        <v>24.7</v>
      </c>
    </row>
    <row r="9" spans="1:10" ht="15.75">
      <c r="A9" s="67"/>
      <c r="B9" s="33"/>
      <c r="C9" s="28"/>
      <c r="D9" s="31"/>
      <c r="E9" s="59">
        <f>E4+E5+E6+E7+E8</f>
        <v>715</v>
      </c>
      <c r="F9" s="59">
        <f>F4+F5+F6+F7+F8</f>
        <v>125.04</v>
      </c>
      <c r="G9" s="59">
        <f t="shared" ref="G9:J9" si="0">G4+G5+G6+G7+G8</f>
        <v>749.41000000000008</v>
      </c>
      <c r="H9" s="59">
        <f t="shared" si="0"/>
        <v>22.487500000000001</v>
      </c>
      <c r="I9" s="59">
        <f t="shared" si="0"/>
        <v>22</v>
      </c>
      <c r="J9" s="59">
        <f t="shared" si="0"/>
        <v>115.25750000000001</v>
      </c>
    </row>
    <row r="10" spans="1:10">
      <c r="A10" s="1" t="s">
        <v>13</v>
      </c>
      <c r="B10" s="34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7.25">
      <c r="A12" s="1" t="s">
        <v>14</v>
      </c>
      <c r="B12" s="24" t="s">
        <v>15</v>
      </c>
      <c r="C12" s="44" t="s">
        <v>27</v>
      </c>
      <c r="D12" s="38" t="s">
        <v>33</v>
      </c>
      <c r="E12" s="46">
        <v>60</v>
      </c>
      <c r="F12" s="63">
        <v>9.75</v>
      </c>
      <c r="G12" s="52">
        <f>E12*75.44/60</f>
        <v>75.44</v>
      </c>
      <c r="H12" s="49">
        <f>E12*0.6/60</f>
        <v>0.6</v>
      </c>
      <c r="I12" s="49">
        <f>E12*6/60</f>
        <v>6</v>
      </c>
      <c r="J12" s="49">
        <f>E12*4.76/60</f>
        <v>4.76</v>
      </c>
    </row>
    <row r="13" spans="1:10" ht="15.75">
      <c r="A13" s="1"/>
      <c r="B13" s="14" t="s">
        <v>16</v>
      </c>
      <c r="C13" s="44" t="s">
        <v>38</v>
      </c>
      <c r="D13" s="40" t="s">
        <v>42</v>
      </c>
      <c r="E13" s="46">
        <v>200</v>
      </c>
      <c r="F13" s="63">
        <v>19.62</v>
      </c>
      <c r="G13" s="52">
        <f>E13*124.5/200</f>
        <v>124.5</v>
      </c>
      <c r="H13" s="49">
        <f>E13*4.4/200</f>
        <v>4.4000000000000004</v>
      </c>
      <c r="I13" s="49">
        <f>E13*4.5/200</f>
        <v>4.5</v>
      </c>
      <c r="J13" s="49">
        <f>E13*16.6/200</f>
        <v>16.600000000000001</v>
      </c>
    </row>
    <row r="14" spans="1:10" ht="15.75">
      <c r="A14" s="1"/>
      <c r="B14" s="14" t="s">
        <v>34</v>
      </c>
      <c r="C14" s="44" t="s">
        <v>39</v>
      </c>
      <c r="D14" s="35" t="s">
        <v>43</v>
      </c>
      <c r="E14" s="46">
        <v>90</v>
      </c>
      <c r="F14" s="63">
        <v>57.85</v>
      </c>
      <c r="G14" s="50">
        <f>E14*270.86/90</f>
        <v>270.86</v>
      </c>
      <c r="H14" s="47">
        <f>E14*14.04/90</f>
        <v>14.04</v>
      </c>
      <c r="I14" s="47">
        <f>E14*17.5/90</f>
        <v>17.5</v>
      </c>
      <c r="J14" s="47">
        <f>E14*14.3/90</f>
        <v>14.3</v>
      </c>
    </row>
    <row r="15" spans="1:10" ht="15.75">
      <c r="A15" s="1"/>
      <c r="B15" s="14" t="s">
        <v>17</v>
      </c>
      <c r="C15" s="45" t="s">
        <v>40</v>
      </c>
      <c r="D15" s="41" t="s">
        <v>44</v>
      </c>
      <c r="E15" s="46">
        <v>150</v>
      </c>
      <c r="F15" s="63">
        <v>9.09</v>
      </c>
      <c r="G15" s="51">
        <f>E15*178/150</f>
        <v>178</v>
      </c>
      <c r="H15" s="48">
        <f>E15*5.3/150</f>
        <v>5.3</v>
      </c>
      <c r="I15" s="48">
        <f>E15*3/150</f>
        <v>3</v>
      </c>
      <c r="J15" s="48">
        <f>E15*32.4/150</f>
        <v>32.4</v>
      </c>
    </row>
    <row r="16" spans="1:10" ht="15.75">
      <c r="A16" s="1"/>
      <c r="B16" s="14" t="s">
        <v>18</v>
      </c>
      <c r="C16" s="44" t="s">
        <v>41</v>
      </c>
      <c r="D16" s="39" t="s">
        <v>45</v>
      </c>
      <c r="E16" s="46">
        <v>200</v>
      </c>
      <c r="F16" s="63">
        <v>16.48</v>
      </c>
      <c r="G16" s="50">
        <v>68</v>
      </c>
      <c r="H16" s="47">
        <v>0.4</v>
      </c>
      <c r="I16" s="47">
        <v>0.2</v>
      </c>
      <c r="J16" s="47">
        <v>16.100000000000001</v>
      </c>
    </row>
    <row r="17" spans="1:10" ht="15.75">
      <c r="A17" s="1"/>
      <c r="B17" s="14" t="s">
        <v>36</v>
      </c>
      <c r="C17" s="45" t="s">
        <v>24</v>
      </c>
      <c r="D17" s="37" t="s">
        <v>25</v>
      </c>
      <c r="E17" s="46">
        <v>50</v>
      </c>
      <c r="F17" s="63">
        <v>6.4</v>
      </c>
      <c r="G17" s="50">
        <f>E17*116.9/50</f>
        <v>116.9</v>
      </c>
      <c r="H17" s="47">
        <f>E17*3.95/50</f>
        <v>3.95</v>
      </c>
      <c r="I17" s="47">
        <f>E17*0.5/50</f>
        <v>0.5</v>
      </c>
      <c r="J17" s="47">
        <f>E17*24.15/50</f>
        <v>24.15</v>
      </c>
    </row>
    <row r="18" spans="1:10" ht="15.75">
      <c r="A18" s="1"/>
      <c r="B18" s="14" t="s">
        <v>35</v>
      </c>
      <c r="C18" s="45" t="s">
        <v>26</v>
      </c>
      <c r="D18" s="36" t="s">
        <v>46</v>
      </c>
      <c r="E18" s="60">
        <v>49</v>
      </c>
      <c r="F18" s="63">
        <v>5.85</v>
      </c>
      <c r="G18" s="60">
        <f>E18*68.97/30</f>
        <v>112.651</v>
      </c>
      <c r="H18" s="60">
        <f>E18*1.68/30</f>
        <v>2.7439999999999998</v>
      </c>
      <c r="I18" s="60">
        <f>E18*0.33/30</f>
        <v>0.53900000000000003</v>
      </c>
      <c r="J18" s="60">
        <f>E18*14.82/30</f>
        <v>24.206000000000003</v>
      </c>
    </row>
    <row r="19" spans="1:10" ht="15.75">
      <c r="A19" s="1"/>
      <c r="B19" s="42"/>
      <c r="C19" s="42"/>
      <c r="D19" s="43"/>
      <c r="E19" s="62">
        <f>E12+E13+E14+E15+E16+E17+E18</f>
        <v>799</v>
      </c>
      <c r="F19" s="62">
        <f t="shared" ref="F19:J19" si="1">F12+F13+F14+F15+F16+F17+F18</f>
        <v>125.04</v>
      </c>
      <c r="G19" s="62">
        <f t="shared" si="1"/>
        <v>946.35099999999989</v>
      </c>
      <c r="H19" s="62">
        <f t="shared" si="1"/>
        <v>31.433999999999997</v>
      </c>
      <c r="I19" s="62">
        <f t="shared" si="1"/>
        <v>32.238999999999997</v>
      </c>
      <c r="J19" s="62">
        <f t="shared" si="1"/>
        <v>132.51600000000002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2025-09-02T03:29:42Z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