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3" i="1" l="1"/>
  <c r="I13" i="1"/>
  <c r="H13" i="1"/>
  <c r="G13" i="1"/>
  <c r="G12" i="1"/>
  <c r="F10" i="1" l="1"/>
  <c r="F19" i="1" l="1"/>
  <c r="J14" i="1" l="1"/>
  <c r="I14" i="1"/>
  <c r="H14" i="1"/>
  <c r="E19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<sst xmlns="http://schemas.openxmlformats.org/spreadsheetml/2006/main" count="52" uniqueCount="49">
  <si>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</si>
  <si>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</si>
  <si>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</si>
  <si>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</si>
  <si>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</si>
  <si>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</si>
  <si>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</si>
  <si>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</si>
  <si>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</si>
  <si>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</si>
  <si>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</si>
  <si>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</si>
  <si>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</si>
  <si>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</si>
  <si>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</si>
  <si>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</si>
  <si>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</si>
  <si>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</si>
  <si>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</si>
  <si>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</si>
  <si>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</si>
  <si>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</si>
  <si>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</si>
  <si>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</si>
  <si>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</si>
  <si>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</si>
  <si>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</si>
  <si>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</si>
  <si>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</si>
  <si>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</si>
  <si>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</si>
  <si>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</si>
  <si>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</si>
  <si>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</si>
  <si>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</si>
  <si>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</si>
  <si>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</si>
  <si>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</si>
  <si>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</si>
  <si>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</si>
  <si>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</si>
  <si>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</si>
  <si>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Яйцо отварное</t>
  </si>
  <si>
    <t>хлеб бел.</t>
  </si>
  <si>
    <t>фрукт</t>
  </si>
  <si>
    <t>Суп-пюре картофельный с мясом, зеленью</t>
  </si>
  <si>
    <t>МАОУ СОШ №10                                    6 день</t>
  </si>
  <si>
    <t>Фрукты</t>
  </si>
  <si>
    <t>Салат из св капусты с св огурцом с растител маслом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</si>
</sst>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Fill="1" applyBorder="1"/>
    <xf numFmtId="0" fontId="11" fillId="2" borderId="1" xfId="5" applyFont="1" applyFill="1" applyBorder="1" applyProtection="1">
      <protection locked="0"/>
    </xf>
    <xf numFmtId="0" fontId="11" fillId="3" borderId="1" xfId="5" applyFont="1" applyFill="1" applyBorder="1" applyProtection="1">
      <protection locked="0"/>
    </xf>
    <xf numFmtId="0" fontId="11" fillId="3" borderId="1" xfId="5" applyFont="1" applyFill="1" applyBorder="1" applyAlignment="1" applyProtection="1">
      <alignment wrapText="1"/>
      <protection locked="0"/>
    </xf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0" fontId="11" fillId="2" borderId="9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1" fontId="10" fillId="2" borderId="9" xfId="0" applyNumberFormat="1" applyFont="1" applyFill="1" applyBorder="1" applyAlignment="1" applyProtection="1">
      <alignment horizontal="left"/>
      <protection locked="0"/>
    </xf>
    <xf numFmtId="2" fontId="10" fillId="2" borderId="9" xfId="0" applyNumberFormat="1" applyFont="1" applyFill="1" applyBorder="1" applyAlignment="1" applyProtection="1">
      <alignment horizontal="left"/>
      <protection locked="0"/>
    </xf>
    <xf numFmtId="1" fontId="10" fillId="2" borderId="10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1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46</v>
      </c>
      <c r="C1" s="66"/>
      <c r="D1" s="67"/>
      <c r="E1" t="s">
        <v>18</v>
      </c>
      <c r="F1" s="6"/>
      <c r="I1" t="s">
        <v>1</v>
      </c>
      <c r="J1" s="64">
        <v>46118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2.25" thickBot="1" x14ac:dyDescent="0.3">
      <c r="A4" s="68" t="s">
        <v>10</v>
      </c>
      <c r="B4" s="7" t="s">
        <v>11</v>
      </c>
      <c r="C4" s="16" t="s">
        <v>27</v>
      </c>
      <c r="D4" s="18" t="s">
        <v>28</v>
      </c>
      <c r="E4" s="34">
        <v>230</v>
      </c>
      <c r="F4" s="37">
        <v>39.49</v>
      </c>
      <c r="G4" s="39">
        <f>E4*308.36/230</f>
        <v>308.36</v>
      </c>
      <c r="H4" s="35">
        <f>E4*5.5/200</f>
        <v>6.3250000000000002</v>
      </c>
      <c r="I4" s="35">
        <f>E4*9.9/200</f>
        <v>11.385</v>
      </c>
      <c r="J4" s="35">
        <f>E4*39.26/200</f>
        <v>45.148999999999994</v>
      </c>
    </row>
    <row r="5" spans="1:10" ht="15.75" x14ac:dyDescent="0.25">
      <c r="A5" s="68"/>
      <c r="B5" s="63" t="s">
        <v>44</v>
      </c>
      <c r="C5" s="17" t="s">
        <v>21</v>
      </c>
      <c r="D5" s="44" t="s">
        <v>47</v>
      </c>
      <c r="E5" s="33">
        <v>100</v>
      </c>
      <c r="F5" s="38">
        <v>34.840000000000003</v>
      </c>
      <c r="G5" s="40">
        <v>49</v>
      </c>
      <c r="H5" s="36">
        <v>0.4</v>
      </c>
      <c r="I5" s="36">
        <v>0.4</v>
      </c>
      <c r="J5" s="36">
        <v>10.95</v>
      </c>
    </row>
    <row r="6" spans="1:10" ht="15.75" x14ac:dyDescent="0.25">
      <c r="A6" s="68"/>
      <c r="B6" s="8" t="s">
        <v>12</v>
      </c>
      <c r="C6" s="17" t="s">
        <v>23</v>
      </c>
      <c r="D6" s="20" t="s">
        <v>24</v>
      </c>
      <c r="E6" s="33">
        <v>200</v>
      </c>
      <c r="F6" s="38">
        <v>22.25</v>
      </c>
      <c r="G6" s="39">
        <v>99</v>
      </c>
      <c r="H6" s="35">
        <v>3.1</v>
      </c>
      <c r="I6" s="35">
        <v>3.2</v>
      </c>
      <c r="J6" s="35">
        <v>14.4</v>
      </c>
    </row>
    <row r="7" spans="1:10" ht="15.75" x14ac:dyDescent="0.25">
      <c r="A7" s="68"/>
      <c r="B7" s="62" t="s">
        <v>43</v>
      </c>
      <c r="C7" s="17">
        <v>44240</v>
      </c>
      <c r="D7" s="19" t="s">
        <v>25</v>
      </c>
      <c r="E7" s="33">
        <v>50</v>
      </c>
      <c r="F7" s="38">
        <v>33.700000000000003</v>
      </c>
      <c r="G7" s="40">
        <f>E7*153.24/60</f>
        <v>127.7</v>
      </c>
      <c r="H7" s="36">
        <f>E7*7.32/60</f>
        <v>6.1</v>
      </c>
      <c r="I7" s="36">
        <f>E7*4.44/60</f>
        <v>3.7000000000000006</v>
      </c>
      <c r="J7" s="36">
        <f>E7*21/60</f>
        <v>17.5</v>
      </c>
    </row>
    <row r="8" spans="1:10" ht="16.5" thickBot="1" x14ac:dyDescent="0.3">
      <c r="A8" s="68"/>
      <c r="B8" s="9" t="s">
        <v>26</v>
      </c>
      <c r="C8" s="17" t="s">
        <v>22</v>
      </c>
      <c r="D8" s="50" t="s">
        <v>41</v>
      </c>
      <c r="E8" s="33">
        <v>40</v>
      </c>
      <c r="F8" s="37">
        <v>4.74</v>
      </c>
      <c r="G8" s="39">
        <f>E8*68.97/30</f>
        <v>91.960000000000008</v>
      </c>
      <c r="H8" s="35">
        <f>E8*1.68/30</f>
        <v>2.2400000000000002</v>
      </c>
      <c r="I8" s="35">
        <f>E8*0.33/30</f>
        <v>0.44000000000000006</v>
      </c>
      <c r="J8" s="35">
        <f>E8*14.82/30</f>
        <v>19.759999999999998</v>
      </c>
    </row>
    <row r="9" spans="1:10" ht="15.75" x14ac:dyDescent="0.25">
      <c r="A9" s="68"/>
      <c r="B9" s="51"/>
      <c r="C9" s="49">
        <v>44202</v>
      </c>
      <c r="D9" s="50" t="s">
        <v>42</v>
      </c>
      <c r="E9" s="32">
        <v>40</v>
      </c>
      <c r="F9" s="32">
        <v>12.8</v>
      </c>
      <c r="G9" s="32">
        <v>63</v>
      </c>
      <c r="H9" s="32">
        <v>5.0999999999999996</v>
      </c>
      <c r="I9" s="32">
        <v>4.5999999999999996</v>
      </c>
      <c r="J9" s="32">
        <v>0.3</v>
      </c>
    </row>
    <row r="10" spans="1:10" ht="15.75" x14ac:dyDescent="0.25">
      <c r="A10" s="1"/>
      <c r="B10" s="52"/>
      <c r="C10" s="53"/>
      <c r="D10" s="54"/>
      <c r="E10" s="55">
        <f t="shared" ref="E10:J10" si="0">SUM(E4:E9)</f>
        <v>660</v>
      </c>
      <c r="F10" s="55">
        <f t="shared" si="0"/>
        <v>147.82000000000005</v>
      </c>
      <c r="G10" s="55">
        <f t="shared" si="0"/>
        <v>739.0200000000001</v>
      </c>
      <c r="H10" s="55">
        <f t="shared" si="0"/>
        <v>23.265000000000001</v>
      </c>
      <c r="I10" s="55">
        <f t="shared" si="0"/>
        <v>23.725000000000001</v>
      </c>
      <c r="J10" s="56">
        <f t="shared" si="0"/>
        <v>108.05899999999998</v>
      </c>
    </row>
    <row r="11" spans="1:10" ht="15.75" thickBot="1" x14ac:dyDescent="0.3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31.5" x14ac:dyDescent="0.25">
      <c r="A12" s="69" t="s">
        <v>13</v>
      </c>
      <c r="B12" s="14" t="s">
        <v>14</v>
      </c>
      <c r="C12" s="24" t="s">
        <v>29</v>
      </c>
      <c r="D12" s="45" t="s">
        <v>48</v>
      </c>
      <c r="E12" s="26">
        <v>100</v>
      </c>
      <c r="F12" s="42">
        <v>21.99</v>
      </c>
      <c r="G12" s="32">
        <f>E12*128/100</f>
        <v>128</v>
      </c>
      <c r="H12" s="29">
        <f>E12*1.5/60</f>
        <v>2.5</v>
      </c>
      <c r="I12" s="29">
        <f>E12*6/60</f>
        <v>10</v>
      </c>
      <c r="J12" s="29">
        <f>E12*4.25/60</f>
        <v>7.083333333333333</v>
      </c>
    </row>
    <row r="13" spans="1:10" ht="31.5" x14ac:dyDescent="0.25">
      <c r="A13" s="70"/>
      <c r="B13" s="8" t="s">
        <v>15</v>
      </c>
      <c r="C13" s="24" t="s">
        <v>30</v>
      </c>
      <c r="D13" s="46" t="s">
        <v>45</v>
      </c>
      <c r="E13" s="26">
        <v>250</v>
      </c>
      <c r="F13" s="42">
        <v>39.26</v>
      </c>
      <c r="G13" s="32">
        <f>E13*158.6/250</f>
        <v>158.6</v>
      </c>
      <c r="H13" s="29">
        <f>E13*5.1/250</f>
        <v>5.0999999999999996</v>
      </c>
      <c r="I13" s="29">
        <f>E13*5.4/250</f>
        <v>5.4</v>
      </c>
      <c r="J13" s="29">
        <f>E13*22.4/250</f>
        <v>22.4</v>
      </c>
    </row>
    <row r="14" spans="1:10" ht="15.75" x14ac:dyDescent="0.25">
      <c r="A14" s="70"/>
      <c r="B14" s="8" t="s">
        <v>35</v>
      </c>
      <c r="C14" s="43" t="s">
        <v>36</v>
      </c>
      <c r="D14" s="44" t="s">
        <v>37</v>
      </c>
      <c r="E14" s="39">
        <v>42</v>
      </c>
      <c r="F14" s="42">
        <v>6.45</v>
      </c>
      <c r="G14" s="39">
        <f>E14*51.4/20</f>
        <v>107.93999999999998</v>
      </c>
      <c r="H14" s="39">
        <f>E14*3.85/45</f>
        <v>3.5933333333333337</v>
      </c>
      <c r="I14" s="39">
        <f>E14*0.38/45</f>
        <v>0.35466666666666669</v>
      </c>
      <c r="J14" s="39">
        <f>E14*24.19/45</f>
        <v>22.577333333333335</v>
      </c>
    </row>
    <row r="15" spans="1:10" ht="15.75" x14ac:dyDescent="0.25">
      <c r="A15" s="70"/>
      <c r="B15" s="8" t="s">
        <v>31</v>
      </c>
      <c r="C15" s="24" t="s">
        <v>32</v>
      </c>
      <c r="D15" s="47" t="s">
        <v>38</v>
      </c>
      <c r="E15" s="26">
        <v>105</v>
      </c>
      <c r="F15" s="42">
        <v>70.64</v>
      </c>
      <c r="G15" s="30">
        <f>E15*186.3/90</f>
        <v>217.35</v>
      </c>
      <c r="H15" s="27">
        <f>E15*13.32/90</f>
        <v>15.540000000000001</v>
      </c>
      <c r="I15" s="27">
        <f>E15*11.16/90</f>
        <v>13.02</v>
      </c>
      <c r="J15" s="27">
        <f>E15*8.19/90</f>
        <v>9.5549999999999997</v>
      </c>
    </row>
    <row r="16" spans="1:10" ht="15.75" x14ac:dyDescent="0.25">
      <c r="A16" s="70"/>
      <c r="B16" s="8" t="s">
        <v>16</v>
      </c>
      <c r="C16" s="25" t="s">
        <v>33</v>
      </c>
      <c r="D16" s="21" t="s">
        <v>39</v>
      </c>
      <c r="E16" s="26">
        <v>200</v>
      </c>
      <c r="F16" s="42">
        <v>11.49</v>
      </c>
      <c r="G16" s="31">
        <f>E16*181.5/150</f>
        <v>242</v>
      </c>
      <c r="H16" s="28">
        <f>E16*6.63/150</f>
        <v>8.84</v>
      </c>
      <c r="I16" s="28">
        <f>E16*4.44/150</f>
        <v>5.9200000000000008</v>
      </c>
      <c r="J16" s="28">
        <f>E16*28.8/150</f>
        <v>38.4</v>
      </c>
    </row>
    <row r="17" spans="1:10" ht="15.75" x14ac:dyDescent="0.25">
      <c r="A17" s="70"/>
      <c r="B17" s="8" t="s">
        <v>17</v>
      </c>
      <c r="C17" s="24" t="s">
        <v>34</v>
      </c>
      <c r="D17" s="48" t="s">
        <v>40</v>
      </c>
      <c r="E17" s="26">
        <v>200</v>
      </c>
      <c r="F17" s="42">
        <v>12.38</v>
      </c>
      <c r="G17" s="30">
        <v>114</v>
      </c>
      <c r="H17" s="27">
        <v>1</v>
      </c>
      <c r="I17" s="27">
        <v>0</v>
      </c>
      <c r="J17" s="27">
        <v>27.4</v>
      </c>
    </row>
    <row r="18" spans="1:10" ht="15.75" x14ac:dyDescent="0.25">
      <c r="A18" s="70"/>
      <c r="B18" s="8" t="s">
        <v>26</v>
      </c>
      <c r="C18" s="25" t="s">
        <v>22</v>
      </c>
      <c r="D18" s="50" t="s">
        <v>41</v>
      </c>
      <c r="E18" s="39">
        <v>41</v>
      </c>
      <c r="F18" s="42">
        <v>4.84</v>
      </c>
      <c r="G18" s="39">
        <f>E18*68.97/30</f>
        <v>94.259</v>
      </c>
      <c r="H18" s="39">
        <f>E18*1.68/30</f>
        <v>2.2959999999999998</v>
      </c>
      <c r="I18" s="39">
        <f>E18*0.33/30</f>
        <v>0.45100000000000001</v>
      </c>
      <c r="J18" s="39">
        <f>E18*14.82/30</f>
        <v>20.254000000000001</v>
      </c>
    </row>
    <row r="19" spans="1:10" ht="15.75" x14ac:dyDescent="0.25">
      <c r="A19" s="70"/>
      <c r="B19" s="22"/>
      <c r="C19" s="22"/>
      <c r="D19" s="23"/>
      <c r="E19" s="41">
        <f t="shared" ref="E19:I19" si="1">SUM(E12:E18)</f>
        <v>938</v>
      </c>
      <c r="F19" s="41">
        <f t="shared" si="1"/>
        <v>167.05</v>
      </c>
      <c r="G19" s="41">
        <f t="shared" si="1"/>
        <v>1062.1489999999999</v>
      </c>
      <c r="H19" s="41">
        <f t="shared" si="1"/>
        <v>38.869333333333337</v>
      </c>
      <c r="I19" s="41">
        <f t="shared" si="1"/>
        <v>35.145666666666671</v>
      </c>
      <c r="J19" s="41">
        <f>SUM(J12:J18)-0.01</f>
        <v>147.65966666666665</v>
      </c>
    </row>
    <row r="20" spans="1:10" ht="16.5" thickBot="1" x14ac:dyDescent="0.3">
      <c r="A20" s="7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E19:J19 E10:J10" unlockedFormula="1"/>
    <ignoredError sqref="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2026-04-03T05:06:49Z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