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2" i="1" l="1"/>
  <c r="H12" i="1"/>
  <c r="G12" i="1"/>
  <c r="J8" i="1"/>
  <c r="H8" i="1"/>
  <c r="G8" i="1"/>
  <c r="I8" i="1" l="1"/>
  <c r="F9" i="1"/>
  <c r="E9" i="1"/>
  <c r="J15" i="1" l="1"/>
  <c r="I15" i="1"/>
  <c r="H15" i="1"/>
  <c r="G15" i="1"/>
  <c r="J14" i="1"/>
  <c r="I14" i="1"/>
  <c r="H14" i="1"/>
  <c r="G14" i="1"/>
  <c r="I12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<sst xmlns="http://schemas.openxmlformats.org/spreadsheetml/2006/main" count="52" uniqueCount="45">
  <si>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</si>
  <si>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</si>
  <si>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</si>
  <si>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</si>
  <si>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</si>
  <si>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</si>
  <si>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</si>
  <si>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</si>
  <si>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</si>
  <si>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</si>
  <si>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</si>
  <si>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</si>
  <si>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</si>
  <si>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</si>
  <si>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</si>
  <si>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</si>
  <si>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</si>
  <si>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</si>
  <si>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</si>
  <si>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</si>
  <si>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</si>
  <si>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</si>
  <si>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</si>
  <si>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</si>
  <si>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</si>
  <si>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</si>
  <si>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</si>
  <si>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</si>
  <si>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</si>
  <si>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</si>
  <si>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</si>
  <si>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</si>
  <si>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</si>
  <si>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</si>
  <si>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</si>
  <si>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</si>
  <si>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</si>
  <si>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</si>
  <si>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</si>
  <si>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 с растительным маслом и зеленью</t>
  </si>
  <si>
    <t>21/1</t>
  </si>
  <si>
    <t>Хлеб пшеничный витаминизированный</t>
  </si>
  <si>
    <t>Хлеб ржано-пшеничный</t>
  </si>
  <si>
    <t>73</t>
  </si>
  <si>
    <t>МАОУ СОШ №10                                     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</si>
</sst>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1" fillId="0" borderId="15" xfId="5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44</v>
      </c>
      <c r="C1" s="67"/>
      <c r="D1" s="68"/>
      <c r="E1" t="s">
        <v>18</v>
      </c>
      <c r="F1" s="9"/>
      <c r="I1" t="s">
        <v>1</v>
      </c>
      <c r="J1" s="64">
        <v>46037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7">
        <v>200</v>
      </c>
      <c r="F4" s="49">
        <v>85.61</v>
      </c>
      <c r="G4" s="52">
        <f>E4*283.3/200</f>
        <v>283.3</v>
      </c>
      <c r="H4" s="48">
        <f>E4*15.7/200</f>
        <v>15.7</v>
      </c>
      <c r="I4" s="48">
        <f>E4*15.7/200</f>
        <v>15.7</v>
      </c>
      <c r="J4" s="48">
        <f>E4*19.8/200</f>
        <v>19.8</v>
      </c>
    </row>
    <row r="5" spans="1:10" ht="15.75" x14ac:dyDescent="0.25">
      <c r="A5" s="69"/>
      <c r="B5" s="13" t="s">
        <v>12</v>
      </c>
      <c r="C5" s="55" t="s">
        <v>26</v>
      </c>
      <c r="D5" s="62" t="s">
        <v>32</v>
      </c>
      <c r="E5" s="46">
        <v>200</v>
      </c>
      <c r="F5" s="50">
        <v>5.79</v>
      </c>
      <c r="G5" s="52">
        <v>40</v>
      </c>
      <c r="H5" s="48">
        <v>0.1</v>
      </c>
      <c r="I5" s="48">
        <v>0</v>
      </c>
      <c r="J5" s="48">
        <v>9.9</v>
      </c>
    </row>
    <row r="6" spans="1:10" ht="15.75" x14ac:dyDescent="0.25">
      <c r="A6" s="69"/>
      <c r="B6" s="13" t="s">
        <v>24</v>
      </c>
      <c r="C6" s="56" t="s">
        <v>22</v>
      </c>
      <c r="D6" s="63" t="s">
        <v>41</v>
      </c>
      <c r="E6" s="52">
        <v>50</v>
      </c>
      <c r="F6" s="54">
        <v>6.4</v>
      </c>
      <c r="G6" s="52">
        <f>E6*116.9/50</f>
        <v>116.9</v>
      </c>
      <c r="H6" s="52">
        <f>E6*3.95/50</f>
        <v>3.95</v>
      </c>
      <c r="I6" s="52">
        <f>E6*0.5/50</f>
        <v>0.5</v>
      </c>
      <c r="J6" s="52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2" t="s">
        <v>42</v>
      </c>
      <c r="E7" s="46">
        <v>50</v>
      </c>
      <c r="F7" s="49">
        <v>6.16</v>
      </c>
      <c r="G7" s="52">
        <f>E7*68.97/30</f>
        <v>114.95</v>
      </c>
      <c r="H7" s="48">
        <f>E7*1.68/30</f>
        <v>2.8</v>
      </c>
      <c r="I7" s="48">
        <f>E7*0.33/30</f>
        <v>0.55000000000000004</v>
      </c>
      <c r="J7" s="48">
        <f>E7*14.82/30</f>
        <v>24.7</v>
      </c>
    </row>
    <row r="8" spans="1:10" ht="32.25" thickBot="1" x14ac:dyDescent="0.3">
      <c r="A8" s="69"/>
      <c r="B8" s="65" t="s">
        <v>14</v>
      </c>
      <c r="C8" s="55" t="s">
        <v>40</v>
      </c>
      <c r="D8" s="57" t="s">
        <v>39</v>
      </c>
      <c r="E8" s="52">
        <v>60</v>
      </c>
      <c r="F8" s="52">
        <v>21.08</v>
      </c>
      <c r="G8" s="52">
        <f>160.33*E8/130</f>
        <v>73.998461538461541</v>
      </c>
      <c r="H8" s="52">
        <f>1.52*E8/130</f>
        <v>0.70153846153846156</v>
      </c>
      <c r="I8" s="52">
        <f>7.8*E8/130</f>
        <v>3.6</v>
      </c>
      <c r="J8" s="52">
        <f>21.02*E8/130</f>
        <v>9.7015384615384619</v>
      </c>
    </row>
    <row r="9" spans="1:10" ht="15.75" x14ac:dyDescent="0.25">
      <c r="A9" s="69"/>
      <c r="B9" s="29"/>
      <c r="C9" s="38"/>
      <c r="D9" s="28"/>
      <c r="E9" s="51">
        <f>E4+E5+E6+E7+E8</f>
        <v>560</v>
      </c>
      <c r="F9" s="51">
        <f t="shared" ref="F9:I9" si="0">F4+F5+F6+F7+F8</f>
        <v>125.04</v>
      </c>
      <c r="G9" s="51">
        <f t="shared" si="0"/>
        <v>629.14846153846167</v>
      </c>
      <c r="H9" s="51">
        <f t="shared" si="0"/>
        <v>23.251538461538463</v>
      </c>
      <c r="I9" s="51">
        <f t="shared" si="0"/>
        <v>20.350000000000001</v>
      </c>
      <c r="J9" s="51">
        <f>J4+J5+J6+J7+J8</f>
        <v>88.251538461538459</v>
      </c>
    </row>
    <row r="10" spans="1:10" x14ac:dyDescent="0.25">
      <c r="A10" s="1"/>
      <c r="B10" s="30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8" t="s">
        <v>27</v>
      </c>
      <c r="D12" s="32" t="s">
        <v>33</v>
      </c>
      <c r="E12" s="39">
        <v>60</v>
      </c>
      <c r="F12" s="54">
        <v>5.58</v>
      </c>
      <c r="G12" s="45">
        <f>E12*137.5/150</f>
        <v>55</v>
      </c>
      <c r="H12" s="42">
        <f>E12*2.5/150</f>
        <v>1</v>
      </c>
      <c r="I12" s="42">
        <f>E12*3.6/60</f>
        <v>3.6</v>
      </c>
      <c r="J12" s="42">
        <f>E12*11.75/150</f>
        <v>4.7</v>
      </c>
    </row>
    <row r="13" spans="1:10" ht="31.5" x14ac:dyDescent="0.25">
      <c r="A13" s="1"/>
      <c r="B13" s="13" t="s">
        <v>15</v>
      </c>
      <c r="C13" s="55" t="s">
        <v>43</v>
      </c>
      <c r="D13" s="34" t="s">
        <v>34</v>
      </c>
      <c r="E13" s="39">
        <v>200</v>
      </c>
      <c r="F13" s="54">
        <v>44.19</v>
      </c>
      <c r="G13" s="45">
        <v>107.52</v>
      </c>
      <c r="H13" s="42">
        <v>7.76</v>
      </c>
      <c r="I13" s="42">
        <v>3.84</v>
      </c>
      <c r="J13" s="42">
        <v>10.48</v>
      </c>
    </row>
    <row r="14" spans="1:10" ht="15.75" x14ac:dyDescent="0.25">
      <c r="A14" s="1"/>
      <c r="B14" s="13" t="s">
        <v>38</v>
      </c>
      <c r="C14" s="38" t="s">
        <v>28</v>
      </c>
      <c r="D14" s="31" t="s">
        <v>35</v>
      </c>
      <c r="E14" s="39">
        <v>90</v>
      </c>
      <c r="F14" s="54">
        <v>59.84</v>
      </c>
      <c r="G14" s="43">
        <f>E14*186.3/90</f>
        <v>186.3</v>
      </c>
      <c r="H14" s="40">
        <f>E14*13.32/90</f>
        <v>13.32</v>
      </c>
      <c r="I14" s="40">
        <f>E14*11.16/90</f>
        <v>11.16</v>
      </c>
      <c r="J14" s="40">
        <f>E14*8.19/90</f>
        <v>8.19</v>
      </c>
    </row>
    <row r="15" spans="1:10" ht="15.75" x14ac:dyDescent="0.25">
      <c r="A15" s="1"/>
      <c r="B15" s="13" t="s">
        <v>16</v>
      </c>
      <c r="C15" s="38" t="s">
        <v>29</v>
      </c>
      <c r="D15" s="35" t="s">
        <v>36</v>
      </c>
      <c r="E15" s="39">
        <v>150</v>
      </c>
      <c r="F15" s="54">
        <v>9.85</v>
      </c>
      <c r="G15" s="44">
        <f>E15*181.5/150</f>
        <v>181.5</v>
      </c>
      <c r="H15" s="41">
        <f>E15*6.63/150</f>
        <v>6.63</v>
      </c>
      <c r="I15" s="41">
        <f>E15*4.44/150</f>
        <v>4.4400000000000004</v>
      </c>
      <c r="J15" s="41">
        <f>E15*28.8/150</f>
        <v>28.8</v>
      </c>
    </row>
    <row r="16" spans="1:10" ht="15.75" x14ac:dyDescent="0.25">
      <c r="A16" s="1"/>
      <c r="B16" s="13" t="s">
        <v>17</v>
      </c>
      <c r="C16" s="38" t="s">
        <v>30</v>
      </c>
      <c r="D16" s="33" t="s">
        <v>37</v>
      </c>
      <c r="E16" s="39">
        <v>200</v>
      </c>
      <c r="F16" s="54">
        <v>16.04</v>
      </c>
      <c r="G16" s="43">
        <v>70</v>
      </c>
      <c r="H16" s="40">
        <v>0.2</v>
      </c>
      <c r="I16" s="40">
        <v>0.2</v>
      </c>
      <c r="J16" s="40">
        <v>16.8</v>
      </c>
    </row>
    <row r="17" spans="1:10" ht="15.75" x14ac:dyDescent="0.25">
      <c r="A17" s="1"/>
      <c r="B17" s="13" t="s">
        <v>24</v>
      </c>
      <c r="C17" s="38" t="s">
        <v>21</v>
      </c>
      <c r="D17" s="63" t="s">
        <v>41</v>
      </c>
      <c r="E17" s="39">
        <v>40</v>
      </c>
      <c r="F17" s="54">
        <v>5.76</v>
      </c>
      <c r="G17" s="43">
        <f>E17*116.9/50</f>
        <v>93.52</v>
      </c>
      <c r="H17" s="40">
        <f>E17*3.95/50</f>
        <v>3.16</v>
      </c>
      <c r="I17" s="40">
        <f>E17*0.5/50</f>
        <v>0.4</v>
      </c>
      <c r="J17" s="40">
        <f>E17*24.15/50</f>
        <v>19.32</v>
      </c>
    </row>
    <row r="18" spans="1:10" ht="15.75" x14ac:dyDescent="0.25">
      <c r="A18" s="1"/>
      <c r="B18" s="13" t="s">
        <v>23</v>
      </c>
      <c r="C18" s="38" t="s">
        <v>22</v>
      </c>
      <c r="D18" s="62" t="s">
        <v>42</v>
      </c>
      <c r="E18" s="52">
        <v>30</v>
      </c>
      <c r="F18" s="54">
        <v>3.79</v>
      </c>
      <c r="G18" s="52">
        <f>E18*68.97/30</f>
        <v>68.97</v>
      </c>
      <c r="H18" s="52">
        <f>E18*1.68/30</f>
        <v>1.68</v>
      </c>
      <c r="I18" s="52">
        <f>E18*0.33/30</f>
        <v>0.33</v>
      </c>
      <c r="J18" s="52">
        <f>E18*14.82/30</f>
        <v>14.82</v>
      </c>
    </row>
    <row r="19" spans="1:10" ht="15.75" x14ac:dyDescent="0.25">
      <c r="A19" s="1"/>
      <c r="B19" s="36"/>
      <c r="C19" s="60"/>
      <c r="D19" s="37"/>
      <c r="E19" s="53">
        <f>E12+E13+E14+E15+E16+E17+E18</f>
        <v>770</v>
      </c>
      <c r="F19" s="53">
        <v>145.05000000000001</v>
      </c>
      <c r="G19" s="53">
        <f t="shared" ref="G19:J19" si="1">G12+G13+G14+G15+G16+G17+G18</f>
        <v>762.81</v>
      </c>
      <c r="H19" s="53">
        <f t="shared" si="1"/>
        <v>33.749999999999993</v>
      </c>
      <c r="I19" s="53">
        <f t="shared" si="1"/>
        <v>23.97</v>
      </c>
      <c r="J19" s="53">
        <f t="shared" si="1"/>
        <v>103.10999999999999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