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I14" i="1" l="1"/>
  <c r="H14" i="1"/>
  <c r="G14" i="1"/>
  <c r="J7" i="1"/>
  <c r="I8" i="1"/>
  <c r="I7" i="1"/>
  <c r="H7" i="1"/>
  <c r="G7" i="1"/>
  <c r="E11" i="1"/>
  <c r="J5" i="1"/>
  <c r="I5" i="1"/>
  <c r="H5" i="1"/>
  <c r="G5" i="1"/>
  <c r="J14" i="1" l="1"/>
  <c r="J16" i="1" l="1"/>
  <c r="I16" i="1"/>
  <c r="H16" i="1"/>
  <c r="G16" i="1"/>
  <c r="J15" i="1"/>
  <c r="I15" i="1"/>
  <c r="H15" i="1"/>
  <c r="G15" i="1"/>
  <c r="I13" i="1"/>
  <c r="J4" i="1"/>
  <c r="I4" i="1"/>
  <c r="I11" i="1" s="1"/>
  <c r="H4" i="1"/>
  <c r="G4" i="1"/>
  <c r="E21" i="1" l="1"/>
  <c r="J19" i="1" l="1"/>
  <c r="I19" i="1"/>
  <c r="H19" i="1"/>
  <c r="G19" i="1"/>
  <c r="J18" i="1"/>
  <c r="J21" i="1" s="1"/>
  <c r="I18" i="1"/>
  <c r="H18" i="1"/>
  <c r="H21" i="1" s="1"/>
  <c r="G18" i="1"/>
  <c r="G21" i="1" s="1"/>
  <c r="J8" i="1"/>
  <c r="J11" i="1" s="1"/>
  <c r="H8" i="1"/>
  <c r="H11" i="1" s="1"/>
  <c r="G8" i="1"/>
  <c r="G11" i="1" s="1"/>
  <c r="I21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<sst xmlns="http://schemas.openxmlformats.org/spreadsheetml/2006/main" count="50" uniqueCount="41">
  <si>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</si>
  <si>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</si>
  <si>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</si>
  <si>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</si>
  <si>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</si>
  <si>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</si>
  <si>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</si>
  <si>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</si>
  <si>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</si>
  <si>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</si>
  <si>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</si>
  <si>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</si>
  <si>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</si>
  <si>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</si>
  <si>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</si>
  <si>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</si>
  <si>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</si>
  <si>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</si>
  <si>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</si>
  <si>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</si>
  <si>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</si>
  <si>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</si>
  <si>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</si>
  <si>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</si>
  <si>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</si>
  <si>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</si>
  <si>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</si>
  <si>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</si>
  <si>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</si>
  <si>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</si>
  <si>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</si>
  <si>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</si>
  <si>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</si>
  <si>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</si>
  <si>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</si>
  <si>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</si>
  <si>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МАОУ СОШ №10                                           9 день</t>
  </si>
  <si>
    <t>44387</t>
  </si>
  <si>
    <t>Хлеб белый витаминизированный</t>
  </si>
  <si>
    <t>Суп картофельный с макаронными изделиями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</si>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</sst>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3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14" fontId="0" fillId="2" borderId="1" xfId="0" applyNumberFormat="1" applyFill="1" applyBorder="1" applyProtection="1">
      <protection locked="0"/>
    </xf>
    <xf numFmtId="0" fontId="0" fillId="0" borderId="17" xfId="0" applyBorder="1"/>
    <xf numFmtId="0" fontId="5" fillId="0" borderId="1" xfId="7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36</v>
      </c>
      <c r="C1" s="67"/>
      <c r="D1" s="68"/>
      <c r="E1" t="s">
        <v>17</v>
      </c>
      <c r="F1" s="9"/>
      <c r="I1" t="s">
        <v>1</v>
      </c>
      <c r="J1" s="70">
        <v>45939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9" t="s">
        <v>10</v>
      </c>
      <c r="B4" s="13" t="s">
        <v>15</v>
      </c>
      <c r="C4" s="65" t="s">
        <v>24</v>
      </c>
      <c r="D4" s="31" t="s">
        <v>29</v>
      </c>
      <c r="E4" s="36">
        <v>150</v>
      </c>
      <c r="F4" s="38">
        <v>19.04</v>
      </c>
      <c r="G4" s="37">
        <f>E4*87/150</f>
        <v>87</v>
      </c>
      <c r="H4" s="43">
        <f>E4*3.25/150</f>
        <v>3.25</v>
      </c>
      <c r="I4" s="43">
        <f>E4*2.85/150</f>
        <v>2.85</v>
      </c>
      <c r="J4" s="43">
        <f>E4*11.9/150</f>
        <v>11.9</v>
      </c>
    </row>
    <row r="5" spans="1:11" ht="15.75" x14ac:dyDescent="0.25">
      <c r="A5" s="69"/>
      <c r="B5" s="12" t="s">
        <v>21</v>
      </c>
      <c r="C5" s="65" t="s">
        <v>24</v>
      </c>
      <c r="D5" s="22" t="s">
        <v>28</v>
      </c>
      <c r="E5" s="58">
        <v>90</v>
      </c>
      <c r="F5" s="39">
        <v>85.91</v>
      </c>
      <c r="G5" s="54">
        <f>E5*207.7/90</f>
        <v>207.7</v>
      </c>
      <c r="H5" s="54">
        <f>E5*11.6/90</f>
        <v>11.6</v>
      </c>
      <c r="I5" s="54">
        <f>E5*12.1/90</f>
        <v>12.1</v>
      </c>
      <c r="J5" s="54">
        <f>E5*13.1/90</f>
        <v>13.1</v>
      </c>
    </row>
    <row r="6" spans="1:11" ht="15.75" x14ac:dyDescent="0.25">
      <c r="A6" s="69"/>
      <c r="B6" s="13" t="s">
        <v>11</v>
      </c>
      <c r="C6" s="65" t="s">
        <v>37</v>
      </c>
      <c r="D6" s="51" t="s">
        <v>30</v>
      </c>
      <c r="E6" s="51">
        <v>200</v>
      </c>
      <c r="F6" s="53">
        <v>8.73</v>
      </c>
      <c r="G6" s="54">
        <v>78</v>
      </c>
      <c r="H6" s="52">
        <v>0.3</v>
      </c>
      <c r="I6" s="52">
        <v>0.1</v>
      </c>
      <c r="J6" s="52">
        <v>18.899999999999999</v>
      </c>
    </row>
    <row r="7" spans="1:11" ht="15.75" x14ac:dyDescent="0.25">
      <c r="A7" s="69"/>
      <c r="B7" s="62" t="s">
        <v>23</v>
      </c>
      <c r="C7" s="61" t="s">
        <v>20</v>
      </c>
      <c r="D7" s="60" t="s">
        <v>38</v>
      </c>
      <c r="E7" s="58">
        <v>50</v>
      </c>
      <c r="F7" s="59">
        <v>6.4</v>
      </c>
      <c r="G7" s="58">
        <f>E7*116.9/50</f>
        <v>116.9</v>
      </c>
      <c r="H7" s="58">
        <f>E7*3.95/50</f>
        <v>3.95</v>
      </c>
      <c r="I7" s="58">
        <f>E7*0.5/50</f>
        <v>0.5</v>
      </c>
      <c r="J7" s="58">
        <f>E7*24.15/50</f>
        <v>24.15</v>
      </c>
    </row>
    <row r="8" spans="1:11" ht="15.75" x14ac:dyDescent="0.25">
      <c r="A8" s="69"/>
      <c r="B8" s="13" t="s">
        <v>22</v>
      </c>
      <c r="C8" s="35" t="s">
        <v>20</v>
      </c>
      <c r="D8" s="60" t="s">
        <v>35</v>
      </c>
      <c r="E8" s="58">
        <v>30</v>
      </c>
      <c r="F8" s="59">
        <v>4.97</v>
      </c>
      <c r="G8" s="58">
        <f>E8*68.97/30</f>
        <v>68.97</v>
      </c>
      <c r="H8" s="58">
        <f>E8*1.68/30</f>
        <v>1.68</v>
      </c>
      <c r="I8" s="58">
        <f>E8*0.33/30</f>
        <v>0.33</v>
      </c>
      <c r="J8" s="58">
        <f>E8*14.82/30</f>
        <v>14.82</v>
      </c>
    </row>
    <row r="9" spans="1:11" ht="16.5" thickBot="1" x14ac:dyDescent="0.3">
      <c r="A9" s="69"/>
      <c r="B9" s="19"/>
      <c r="C9" s="35"/>
      <c r="D9" s="32"/>
      <c r="E9" s="58"/>
      <c r="F9" s="59"/>
      <c r="G9" s="58"/>
      <c r="H9" s="58"/>
      <c r="I9" s="58"/>
      <c r="J9" s="58"/>
    </row>
    <row r="10" spans="1:11" ht="15.75" x14ac:dyDescent="0.25">
      <c r="A10" s="69"/>
      <c r="B10" s="12"/>
      <c r="C10" s="34"/>
      <c r="D10" s="51"/>
      <c r="E10" s="42"/>
      <c r="F10" s="42"/>
      <c r="G10" s="42"/>
      <c r="H10" s="42"/>
      <c r="I10" s="42"/>
      <c r="J10" s="42"/>
    </row>
    <row r="11" spans="1:11" ht="15.75" x14ac:dyDescent="0.25">
      <c r="A11" s="69"/>
      <c r="B11" s="20"/>
      <c r="C11" s="14"/>
      <c r="D11" s="15"/>
      <c r="E11" s="63">
        <f t="shared" ref="E11:J11" si="0">SUM(E4:E10)</f>
        <v>520</v>
      </c>
      <c r="F11" s="63">
        <v>125.04</v>
      </c>
      <c r="G11" s="63">
        <f t="shared" si="0"/>
        <v>558.57000000000005</v>
      </c>
      <c r="H11" s="63">
        <f t="shared" si="0"/>
        <v>20.78</v>
      </c>
      <c r="I11" s="63">
        <f t="shared" si="0"/>
        <v>15.879999999999999</v>
      </c>
      <c r="J11" s="64">
        <f t="shared" si="0"/>
        <v>82.87</v>
      </c>
    </row>
    <row r="12" spans="1:11" ht="16.5" thickBot="1" x14ac:dyDescent="0.3">
      <c r="A12" s="1"/>
      <c r="B12" s="16"/>
      <c r="C12" s="16"/>
      <c r="D12" s="25"/>
      <c r="E12" s="17"/>
      <c r="F12" s="18"/>
      <c r="G12" s="17"/>
      <c r="H12" s="29"/>
      <c r="I12" s="29"/>
      <c r="J12" s="30"/>
    </row>
    <row r="13" spans="1:11" ht="32.25" thickBot="1" x14ac:dyDescent="0.3">
      <c r="A13" s="2"/>
      <c r="B13" s="19" t="s">
        <v>13</v>
      </c>
      <c r="C13" s="24" t="s">
        <v>25</v>
      </c>
      <c r="D13" s="26" t="s">
        <v>31</v>
      </c>
      <c r="E13" s="45">
        <v>60</v>
      </c>
      <c r="F13" s="56">
        <v>21.52</v>
      </c>
      <c r="G13" s="41">
        <v>74.16</v>
      </c>
      <c r="H13" s="48">
        <v>0.72</v>
      </c>
      <c r="I13" s="48">
        <f>E13*3.6/60</f>
        <v>3.6</v>
      </c>
      <c r="J13" s="48">
        <v>9.7200000000000006</v>
      </c>
    </row>
    <row r="14" spans="1:11" ht="31.5" x14ac:dyDescent="0.25">
      <c r="A14" s="1" t="s">
        <v>12</v>
      </c>
      <c r="B14" s="13" t="s">
        <v>14</v>
      </c>
      <c r="C14" s="23" t="s">
        <v>26</v>
      </c>
      <c r="D14" s="72" t="s">
        <v>39</v>
      </c>
      <c r="E14" s="44">
        <v>200</v>
      </c>
      <c r="F14" s="56">
        <v>22.33</v>
      </c>
      <c r="G14" s="40">
        <f>E14*188.75/250</f>
        <v>151</v>
      </c>
      <c r="H14" s="47">
        <f>E14*4.5/250</f>
        <v>3.6</v>
      </c>
      <c r="I14" s="47">
        <f>E14*5.13/250</f>
        <v>4.1040000000000001</v>
      </c>
      <c r="J14" s="47">
        <f>E14*30.88/250</f>
        <v>24.704000000000001</v>
      </c>
      <c r="K14" s="27"/>
    </row>
    <row r="15" spans="1:11" ht="15.75" x14ac:dyDescent="0.25">
      <c r="A15" s="1"/>
      <c r="B15" s="13" t="s">
        <v>21</v>
      </c>
      <c r="C15" s="35">
        <v>4232</v>
      </c>
      <c r="D15" s="33" t="s">
        <v>32</v>
      </c>
      <c r="E15" s="46">
        <v>90</v>
      </c>
      <c r="F15" s="57">
        <v>66.739999999999995</v>
      </c>
      <c r="G15" s="50">
        <f>E15*198/90</f>
        <v>198</v>
      </c>
      <c r="H15" s="49">
        <f>E15*17.19/90</f>
        <v>17.190000000000001</v>
      </c>
      <c r="I15" s="49">
        <f>E15*14.31/90</f>
        <v>14.31</v>
      </c>
      <c r="J15" s="49">
        <f>E15*0.18/90</f>
        <v>0.18</v>
      </c>
      <c r="K15" s="28"/>
    </row>
    <row r="16" spans="1:11" ht="15.75" x14ac:dyDescent="0.25">
      <c r="A16" s="1"/>
      <c r="B16" s="13" t="s">
        <v>15</v>
      </c>
      <c r="C16" s="35">
        <v>305</v>
      </c>
      <c r="D16" s="33" t="s">
        <v>33</v>
      </c>
      <c r="E16" s="58">
        <v>150</v>
      </c>
      <c r="F16" s="57">
        <v>10.48</v>
      </c>
      <c r="G16" s="58">
        <f>E16*210.11/150</f>
        <v>210.11</v>
      </c>
      <c r="H16" s="58">
        <f>E16*3.67/150</f>
        <v>3.67</v>
      </c>
      <c r="I16" s="58">
        <f>E16*5.42/150</f>
        <v>5.42</v>
      </c>
      <c r="J16" s="58">
        <f>E16*36.67/150</f>
        <v>36.67</v>
      </c>
      <c r="K16" s="28"/>
    </row>
    <row r="17" spans="1:11" ht="15.75" x14ac:dyDescent="0.25">
      <c r="A17" s="1"/>
      <c r="B17" s="13" t="s">
        <v>16</v>
      </c>
      <c r="C17" s="34" t="s">
        <v>27</v>
      </c>
      <c r="D17" s="51" t="s">
        <v>34</v>
      </c>
      <c r="E17" s="46">
        <v>200</v>
      </c>
      <c r="F17" s="57">
        <v>12.49</v>
      </c>
      <c r="G17" s="50">
        <v>88</v>
      </c>
      <c r="H17" s="49">
        <v>0.7</v>
      </c>
      <c r="I17" s="49">
        <v>0</v>
      </c>
      <c r="J17" s="49">
        <v>21.1</v>
      </c>
      <c r="K17" s="28"/>
    </row>
    <row r="18" spans="1:11" ht="15.75" x14ac:dyDescent="0.25">
      <c r="A18" s="1"/>
      <c r="B18" s="13" t="s">
        <v>23</v>
      </c>
      <c r="C18" s="35" t="s">
        <v>20</v>
      </c>
      <c r="D18" s="60" t="s">
        <v>40</v>
      </c>
      <c r="E18" s="58">
        <v>30</v>
      </c>
      <c r="F18" s="59">
        <v>6.4</v>
      </c>
      <c r="G18" s="58">
        <f>E18*70.14/30</f>
        <v>70.14</v>
      </c>
      <c r="H18" s="58">
        <f>E18*2.37/30</f>
        <v>2.37</v>
      </c>
      <c r="I18" s="58">
        <f>E18*0.3/30</f>
        <v>0.3</v>
      </c>
      <c r="J18" s="58">
        <f>E18*14.49/30</f>
        <v>14.49</v>
      </c>
      <c r="K18" s="28"/>
    </row>
    <row r="19" spans="1:11" ht="15.75" x14ac:dyDescent="0.25">
      <c r="A19" s="1"/>
      <c r="B19" s="21" t="s">
        <v>22</v>
      </c>
      <c r="C19" s="35" t="s">
        <v>20</v>
      </c>
      <c r="D19" s="60" t="s">
        <v>35</v>
      </c>
      <c r="E19" s="58">
        <v>30</v>
      </c>
      <c r="F19" s="59">
        <v>5.09</v>
      </c>
      <c r="G19" s="58">
        <f>E19*68.97/30</f>
        <v>68.97</v>
      </c>
      <c r="H19" s="58">
        <f>E19*1.68/30</f>
        <v>1.68</v>
      </c>
      <c r="I19" s="58">
        <f>E19*0.33/30</f>
        <v>0.33</v>
      </c>
      <c r="J19" s="58">
        <f>E19*14.82/30</f>
        <v>14.82</v>
      </c>
      <c r="K19" s="28"/>
    </row>
    <row r="20" spans="1:11" ht="15.75" x14ac:dyDescent="0.25">
      <c r="A20" s="1"/>
      <c r="B20" s="21"/>
      <c r="C20" s="35"/>
      <c r="D20" s="32"/>
      <c r="E20" s="52"/>
      <c r="F20" s="53"/>
      <c r="G20" s="52"/>
      <c r="H20" s="54"/>
      <c r="I20" s="54"/>
      <c r="J20" s="54"/>
      <c r="K20" s="28"/>
    </row>
    <row r="21" spans="1:11" ht="15.75" x14ac:dyDescent="0.25">
      <c r="A21" s="1"/>
      <c r="B21" s="21"/>
      <c r="C21" s="34"/>
      <c r="D21" s="33"/>
      <c r="E21" s="55">
        <f>E13+E14+E15+E16+E17+E18+E19</f>
        <v>760</v>
      </c>
      <c r="F21" s="55">
        <f>F13+F14+F15+F16+F17+F18+F19</f>
        <v>145.05000000000001</v>
      </c>
      <c r="G21" s="55">
        <f t="shared" ref="G21:I21" si="1">G13+G14+G15+G16+G17+G18+G19</f>
        <v>860.38</v>
      </c>
      <c r="H21" s="55">
        <f t="shared" si="1"/>
        <v>29.93</v>
      </c>
      <c r="I21" s="55">
        <f t="shared" si="1"/>
        <v>28.064000000000004</v>
      </c>
      <c r="J21" s="55">
        <f>J13+J14+J15+J16+J17+J18+J19</f>
        <v>121.684</v>
      </c>
      <c r="K21" s="28"/>
    </row>
    <row r="22" spans="1:11" ht="15.75" thickBot="1" x14ac:dyDescent="0.3">
      <c r="A22" s="71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  <ignoredErrors>
    <ignoredError sqref="E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2025-10-08T03:34:05Z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